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cutic\Desktop\"/>
    </mc:Choice>
  </mc:AlternateContent>
  <xr:revisionPtr revIDLastSave="0" documentId="8_{E4096389-ED54-418F-86FC-8021CB22301B}" xr6:coauthVersionLast="47" xr6:coauthVersionMax="47" xr10:uidLastSave="{00000000-0000-0000-0000-000000000000}"/>
  <workbookProtection workbookAlgorithmName="SHA-512" workbookHashValue="Yd6GNHlu4KUIyvW/9MGCzuY6smtFZ9563rFoXCEEUebVGHzsW52SvYOcqrloC3MW8Azwquhkhph9E8wvoigeig==" workbookSaltValue="ryi6tVfg6L4uInXJS0BOrw==" workbookSpinCount="100000" lockStructure="1"/>
  <bookViews>
    <workbookView xWindow="28680" yWindow="-120" windowWidth="29040" windowHeight="15840" tabRatio="902" xr2:uid="{005E9DDC-338E-49B4-B73F-D21A5117AF86}"/>
  </bookViews>
  <sheets>
    <sheet name="Osnovni podaci" sheetId="4" r:id="rId1"/>
    <sheet name="Lokacije provedbe (1)" sheetId="8" r:id="rId2"/>
    <sheet name="Lokacije provedbe (2)" sheetId="105" r:id="rId3"/>
    <sheet name="Lokacije provedbe (3)" sheetId="106" r:id="rId4"/>
    <sheet name="Lokacije provedbe (4)" sheetId="107" r:id="rId5"/>
    <sheet name="Lokacije provedbe (5)" sheetId="108" r:id="rId6"/>
    <sheet name="Lokacije provedbe (6)" sheetId="109" r:id="rId7"/>
    <sheet name="Lokacije provedbe (7)" sheetId="110" r:id="rId8"/>
    <sheet name="Lokacije provedbe (8)" sheetId="111" r:id="rId9"/>
    <sheet name="Lokacije provedbe (9)" sheetId="112" r:id="rId10"/>
    <sheet name="Lokacije provedbe (10)" sheetId="113" r:id="rId11"/>
    <sheet name="Lokacije provedbe (11)" sheetId="114" r:id="rId12"/>
    <sheet name="Lokacije provedbe (12)" sheetId="115" r:id="rId13"/>
    <sheet name="Lokacije provedbe (13)" sheetId="116" r:id="rId14"/>
    <sheet name="Lokacije provedbe (14)" sheetId="117" r:id="rId15"/>
    <sheet name="Lokacije provedbe (15)" sheetId="118" r:id="rId16"/>
    <sheet name="Lokacije provedbe (16)" sheetId="119" r:id="rId17"/>
    <sheet name="Lokacije provedbe (17)" sheetId="120" r:id="rId18"/>
    <sheet name="Lokacije provedbe (18)" sheetId="121" r:id="rId19"/>
    <sheet name="Lokacije provedbe (19)" sheetId="122" r:id="rId20"/>
    <sheet name="Lokacije provedbe (20)" sheetId="123" r:id="rId21"/>
  </sheets>
  <externalReferences>
    <externalReference r:id="rId22"/>
  </externalReferences>
  <definedNames>
    <definedName name="_xlnm.Print_Area" localSheetId="1">'Lokacije provedbe (1)'!$A$1:$L$11</definedName>
    <definedName name="_xlnm.Print_Area" localSheetId="10">'Lokacije provedbe (10)'!$A$1:$L$11</definedName>
    <definedName name="_xlnm.Print_Area" localSheetId="11">'Lokacije provedbe (11)'!$A$1:$L$11</definedName>
    <definedName name="_xlnm.Print_Area" localSheetId="12">'Lokacije provedbe (12)'!$A$1:$L$11</definedName>
    <definedName name="_xlnm.Print_Area" localSheetId="13">'Lokacije provedbe (13)'!$A$1:$L$11</definedName>
    <definedName name="_xlnm.Print_Area" localSheetId="14">'Lokacije provedbe (14)'!$A$1:$L$11</definedName>
    <definedName name="_xlnm.Print_Area" localSheetId="15">'Lokacije provedbe (15)'!$A$1:$L$11</definedName>
    <definedName name="_xlnm.Print_Area" localSheetId="16">'Lokacije provedbe (16)'!$A$1:$L$11</definedName>
    <definedName name="_xlnm.Print_Area" localSheetId="17">'Lokacije provedbe (17)'!$A$1:$L$11</definedName>
    <definedName name="_xlnm.Print_Area" localSheetId="18">'Lokacije provedbe (18)'!$A$1:$L$11</definedName>
    <definedName name="_xlnm.Print_Area" localSheetId="19">'Lokacije provedbe (19)'!$A$1:$L$11</definedName>
    <definedName name="_xlnm.Print_Area" localSheetId="2">'Lokacije provedbe (2)'!$A$1:$L$11</definedName>
    <definedName name="_xlnm.Print_Area" localSheetId="20">'Lokacije provedbe (20)'!$A$1:$L$11</definedName>
    <definedName name="_xlnm.Print_Area" localSheetId="3">'Lokacije provedbe (3)'!$A$1:$L$11</definedName>
    <definedName name="_xlnm.Print_Area" localSheetId="4">'Lokacije provedbe (4)'!$A$1:$L$11</definedName>
    <definedName name="_xlnm.Print_Area" localSheetId="5">'Lokacije provedbe (5)'!$A$1:$L$11</definedName>
    <definedName name="_xlnm.Print_Area" localSheetId="6">'Lokacije provedbe (6)'!$A$1:$L$11</definedName>
    <definedName name="_xlnm.Print_Area" localSheetId="7">'Lokacije provedbe (7)'!$A$1:$L$11</definedName>
    <definedName name="_xlnm.Print_Area" localSheetId="8">'Lokacije provedbe (8)'!$A$1:$L$11</definedName>
    <definedName name="_xlnm.Print_Area" localSheetId="9">'Lokacije provedbe (9)'!$A$1:$L$11</definedName>
    <definedName name="_xlnm.Print_Area" localSheetId="0">'Osnovni podaci'!$A$1:$L$27</definedName>
    <definedName name="ŽUPANIJA">[1]Nevidljivo!$H$5:$H$25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4" l="1"/>
  <c r="I4" i="4"/>
  <c r="W26" i="4"/>
  <c r="V26" i="4"/>
  <c r="W25" i="4"/>
  <c r="V25" i="4"/>
  <c r="W24" i="4"/>
  <c r="V24" i="4"/>
  <c r="W23" i="4"/>
  <c r="V23" i="4"/>
  <c r="W22" i="4"/>
  <c r="V22" i="4"/>
  <c r="W21" i="4"/>
  <c r="V21" i="4"/>
  <c r="W20" i="4"/>
  <c r="V20" i="4"/>
  <c r="W19" i="4"/>
  <c r="V19" i="4"/>
  <c r="W18" i="4"/>
  <c r="V18" i="4"/>
  <c r="W17" i="4"/>
  <c r="V17" i="4"/>
  <c r="W16" i="4"/>
  <c r="V16" i="4"/>
  <c r="W15" i="4"/>
  <c r="V15" i="4"/>
  <c r="W14" i="4"/>
  <c r="V14" i="4"/>
  <c r="W13" i="4"/>
  <c r="V13" i="4"/>
  <c r="W12" i="4"/>
  <c r="V12" i="4"/>
  <c r="W11" i="4"/>
  <c r="V11" i="4"/>
  <c r="W10" i="4"/>
  <c r="V10" i="4"/>
  <c r="W9" i="4"/>
  <c r="V9" i="4"/>
  <c r="W8" i="4"/>
  <c r="V8" i="4"/>
  <c r="E38" i="123"/>
  <c r="F38" i="123" s="1"/>
  <c r="D27" i="123" s="1"/>
  <c r="G37" i="123"/>
  <c r="H37" i="123" s="1"/>
  <c r="F37" i="123"/>
  <c r="D26" i="123" s="1"/>
  <c r="E37" i="123"/>
  <c r="F35" i="123"/>
  <c r="G39" i="123" s="1"/>
  <c r="H39" i="123" s="1"/>
  <c r="E35" i="123"/>
  <c r="E39" i="123" s="1"/>
  <c r="F39" i="123" s="1"/>
  <c r="D28" i="123" s="1"/>
  <c r="F34" i="123"/>
  <c r="E30" i="123"/>
  <c r="G30" i="123" s="1"/>
  <c r="E29" i="123"/>
  <c r="G29" i="123" s="1"/>
  <c r="G28" i="123"/>
  <c r="F28" i="123"/>
  <c r="G27" i="123"/>
  <c r="F27" i="123"/>
  <c r="G26" i="123"/>
  <c r="F26" i="123"/>
  <c r="G25" i="123"/>
  <c r="F25" i="123"/>
  <c r="K9" i="123" s="1"/>
  <c r="F24" i="123"/>
  <c r="E24" i="123"/>
  <c r="I10" i="123"/>
  <c r="K8" i="123"/>
  <c r="I8" i="123"/>
  <c r="G38" i="122"/>
  <c r="H38" i="122" s="1"/>
  <c r="G37" i="122"/>
  <c r="H37" i="122" s="1"/>
  <c r="F37" i="122"/>
  <c r="D26" i="122" s="1"/>
  <c r="E37" i="122"/>
  <c r="F35" i="122"/>
  <c r="G39" i="122" s="1"/>
  <c r="H39" i="122" s="1"/>
  <c r="E35" i="122"/>
  <c r="E39" i="122" s="1"/>
  <c r="F39" i="122" s="1"/>
  <c r="D28" i="122" s="1"/>
  <c r="F34" i="122"/>
  <c r="E30" i="122"/>
  <c r="G30" i="122" s="1"/>
  <c r="E29" i="122"/>
  <c r="G29" i="122" s="1"/>
  <c r="G28" i="122"/>
  <c r="F28" i="122"/>
  <c r="G27" i="122"/>
  <c r="F27" i="122"/>
  <c r="G26" i="122"/>
  <c r="F26" i="122"/>
  <c r="G25" i="122"/>
  <c r="F25" i="122"/>
  <c r="K9" i="122" s="1"/>
  <c r="F24" i="122"/>
  <c r="E24" i="122"/>
  <c r="I10" i="122"/>
  <c r="K8" i="122"/>
  <c r="I8" i="122"/>
  <c r="G38" i="121"/>
  <c r="H38" i="121" s="1"/>
  <c r="G37" i="121"/>
  <c r="H37" i="121" s="1"/>
  <c r="E37" i="121"/>
  <c r="F37" i="121" s="1"/>
  <c r="D26" i="121" s="1"/>
  <c r="F35" i="121"/>
  <c r="G39" i="121" s="1"/>
  <c r="H39" i="121" s="1"/>
  <c r="E35" i="121"/>
  <c r="E39" i="121" s="1"/>
  <c r="F39" i="121" s="1"/>
  <c r="D28" i="121" s="1"/>
  <c r="F34" i="121"/>
  <c r="E30" i="121"/>
  <c r="G30" i="121" s="1"/>
  <c r="E29" i="121"/>
  <c r="G29" i="121" s="1"/>
  <c r="G28" i="121"/>
  <c r="F28" i="121"/>
  <c r="G27" i="121"/>
  <c r="F27" i="121"/>
  <c r="G26" i="121"/>
  <c r="F26" i="121"/>
  <c r="G25" i="121"/>
  <c r="F25" i="121"/>
  <c r="K9" i="121" s="1"/>
  <c r="F24" i="121"/>
  <c r="E24" i="121"/>
  <c r="I10" i="121"/>
  <c r="K8" i="121"/>
  <c r="I8" i="121"/>
  <c r="G38" i="120"/>
  <c r="H38" i="120" s="1"/>
  <c r="G37" i="120"/>
  <c r="H37" i="120" s="1"/>
  <c r="E37" i="120"/>
  <c r="F37" i="120" s="1"/>
  <c r="D26" i="120" s="1"/>
  <c r="F35" i="120"/>
  <c r="G39" i="120" s="1"/>
  <c r="H39" i="120" s="1"/>
  <c r="E35" i="120"/>
  <c r="E39" i="120" s="1"/>
  <c r="F39" i="120" s="1"/>
  <c r="D28" i="120" s="1"/>
  <c r="F34" i="120"/>
  <c r="E30" i="120"/>
  <c r="G30" i="120" s="1"/>
  <c r="E29" i="120"/>
  <c r="G29" i="120" s="1"/>
  <c r="G28" i="120"/>
  <c r="F28" i="120"/>
  <c r="G27" i="120"/>
  <c r="F27" i="120"/>
  <c r="G26" i="120"/>
  <c r="F26" i="120"/>
  <c r="G25" i="120"/>
  <c r="F25" i="120"/>
  <c r="K9" i="120" s="1"/>
  <c r="F24" i="120"/>
  <c r="E24" i="120"/>
  <c r="I10" i="120"/>
  <c r="K8" i="120"/>
  <c r="I8" i="120"/>
  <c r="E38" i="119"/>
  <c r="F38" i="119" s="1"/>
  <c r="D27" i="119" s="1"/>
  <c r="G37" i="119"/>
  <c r="H37" i="119" s="1"/>
  <c r="E37" i="119"/>
  <c r="F37" i="119" s="1"/>
  <c r="D26" i="119" s="1"/>
  <c r="F35" i="119"/>
  <c r="G39" i="119" s="1"/>
  <c r="H39" i="119" s="1"/>
  <c r="E35" i="119"/>
  <c r="E39" i="119" s="1"/>
  <c r="F39" i="119" s="1"/>
  <c r="D28" i="119" s="1"/>
  <c r="F34" i="119"/>
  <c r="E30" i="119"/>
  <c r="G30" i="119" s="1"/>
  <c r="E29" i="119"/>
  <c r="G29" i="119" s="1"/>
  <c r="G28" i="119"/>
  <c r="F28" i="119"/>
  <c r="G27" i="119"/>
  <c r="F27" i="119"/>
  <c r="G26" i="119"/>
  <c r="F26" i="119"/>
  <c r="G25" i="119"/>
  <c r="F25" i="119"/>
  <c r="K9" i="119" s="1"/>
  <c r="F24" i="119"/>
  <c r="E24" i="119"/>
  <c r="I10" i="119"/>
  <c r="K8" i="119"/>
  <c r="I8" i="119"/>
  <c r="E38" i="118"/>
  <c r="F38" i="118" s="1"/>
  <c r="D27" i="118" s="1"/>
  <c r="G37" i="118"/>
  <c r="H37" i="118" s="1"/>
  <c r="E37" i="118"/>
  <c r="F37" i="118" s="1"/>
  <c r="D26" i="118" s="1"/>
  <c r="F35" i="118"/>
  <c r="G39" i="118" s="1"/>
  <c r="H39" i="118" s="1"/>
  <c r="E35" i="118"/>
  <c r="E39" i="118" s="1"/>
  <c r="F39" i="118" s="1"/>
  <c r="D28" i="118" s="1"/>
  <c r="F34" i="118"/>
  <c r="E30" i="118"/>
  <c r="G30" i="118" s="1"/>
  <c r="E29" i="118"/>
  <c r="G29" i="118" s="1"/>
  <c r="G28" i="118"/>
  <c r="F28" i="118"/>
  <c r="G27" i="118"/>
  <c r="F27" i="118"/>
  <c r="G26" i="118"/>
  <c r="F26" i="118"/>
  <c r="G25" i="118"/>
  <c r="F25" i="118"/>
  <c r="K9" i="118" s="1"/>
  <c r="F24" i="118"/>
  <c r="E24" i="118"/>
  <c r="I10" i="118"/>
  <c r="K8" i="118"/>
  <c r="I8" i="118"/>
  <c r="G39" i="117"/>
  <c r="H39" i="117" s="1"/>
  <c r="G38" i="117"/>
  <c r="H38" i="117" s="1"/>
  <c r="G37" i="117"/>
  <c r="H37" i="117" s="1"/>
  <c r="E37" i="117"/>
  <c r="F37" i="117" s="1"/>
  <c r="D26" i="117" s="1"/>
  <c r="G36" i="117"/>
  <c r="H36" i="117" s="1"/>
  <c r="F35" i="117"/>
  <c r="E35" i="117"/>
  <c r="E39" i="117" s="1"/>
  <c r="F39" i="117" s="1"/>
  <c r="D28" i="117" s="1"/>
  <c r="F34" i="117"/>
  <c r="E30" i="117"/>
  <c r="G30" i="117" s="1"/>
  <c r="E29" i="117"/>
  <c r="G29" i="117" s="1"/>
  <c r="G28" i="117"/>
  <c r="F28" i="117"/>
  <c r="G27" i="117"/>
  <c r="F27" i="117"/>
  <c r="G26" i="117"/>
  <c r="F26" i="117"/>
  <c r="G25" i="117"/>
  <c r="F25" i="117"/>
  <c r="K9" i="117" s="1"/>
  <c r="F24" i="117"/>
  <c r="E24" i="117"/>
  <c r="I10" i="117"/>
  <c r="K8" i="117"/>
  <c r="I8" i="117"/>
  <c r="G38" i="116"/>
  <c r="H38" i="116" s="1"/>
  <c r="G37" i="116"/>
  <c r="H37" i="116" s="1"/>
  <c r="E37" i="116"/>
  <c r="F37" i="116" s="1"/>
  <c r="D26" i="116" s="1"/>
  <c r="F35" i="116"/>
  <c r="G39" i="116" s="1"/>
  <c r="H39" i="116" s="1"/>
  <c r="E35" i="116"/>
  <c r="E39" i="116" s="1"/>
  <c r="F39" i="116" s="1"/>
  <c r="D28" i="116" s="1"/>
  <c r="F34" i="116"/>
  <c r="E30" i="116"/>
  <c r="G30" i="116" s="1"/>
  <c r="E29" i="116"/>
  <c r="G29" i="116" s="1"/>
  <c r="G28" i="116"/>
  <c r="F28" i="116"/>
  <c r="G27" i="116"/>
  <c r="F27" i="116"/>
  <c r="G26" i="116"/>
  <c r="F26" i="116"/>
  <c r="G25" i="116"/>
  <c r="F25" i="116"/>
  <c r="K9" i="116" s="1"/>
  <c r="F24" i="116"/>
  <c r="E24" i="116"/>
  <c r="I10" i="116"/>
  <c r="K8" i="116"/>
  <c r="I8" i="116"/>
  <c r="E39" i="115"/>
  <c r="F39" i="115" s="1"/>
  <c r="D28" i="115" s="1"/>
  <c r="E38" i="115"/>
  <c r="F38" i="115" s="1"/>
  <c r="D27" i="115" s="1"/>
  <c r="G37" i="115"/>
  <c r="H37" i="115" s="1"/>
  <c r="E37" i="115"/>
  <c r="F37" i="115" s="1"/>
  <c r="D26" i="115" s="1"/>
  <c r="E36" i="115"/>
  <c r="F36" i="115" s="1"/>
  <c r="D25" i="115" s="1"/>
  <c r="F35" i="115"/>
  <c r="G39" i="115" s="1"/>
  <c r="H39" i="115" s="1"/>
  <c r="E35" i="115"/>
  <c r="F34" i="115"/>
  <c r="E30" i="115"/>
  <c r="G30" i="115" s="1"/>
  <c r="E29" i="115"/>
  <c r="G29" i="115" s="1"/>
  <c r="G28" i="115"/>
  <c r="F28" i="115"/>
  <c r="G27" i="115"/>
  <c r="F27" i="115"/>
  <c r="G26" i="115"/>
  <c r="F26" i="115"/>
  <c r="G25" i="115"/>
  <c r="F25" i="115"/>
  <c r="K9" i="115" s="1"/>
  <c r="F24" i="115"/>
  <c r="E24" i="115"/>
  <c r="I10" i="115"/>
  <c r="K8" i="115"/>
  <c r="I8" i="115"/>
  <c r="G38" i="114"/>
  <c r="H38" i="114" s="1"/>
  <c r="E38" i="114"/>
  <c r="F38" i="114" s="1"/>
  <c r="D27" i="114" s="1"/>
  <c r="G37" i="114"/>
  <c r="H37" i="114" s="1"/>
  <c r="E37" i="114"/>
  <c r="F37" i="114" s="1"/>
  <c r="D26" i="114" s="1"/>
  <c r="F35" i="114"/>
  <c r="G39" i="114" s="1"/>
  <c r="H39" i="114" s="1"/>
  <c r="E35" i="114"/>
  <c r="E39" i="114" s="1"/>
  <c r="F39" i="114" s="1"/>
  <c r="D28" i="114" s="1"/>
  <c r="F34" i="114"/>
  <c r="E30" i="114"/>
  <c r="G30" i="114" s="1"/>
  <c r="E29" i="114"/>
  <c r="G29" i="114" s="1"/>
  <c r="G28" i="114"/>
  <c r="F28" i="114"/>
  <c r="G27" i="114"/>
  <c r="F27" i="114"/>
  <c r="G26" i="114"/>
  <c r="F26" i="114"/>
  <c r="G25" i="114"/>
  <c r="F25" i="114"/>
  <c r="K9" i="114" s="1"/>
  <c r="F24" i="114"/>
  <c r="E24" i="114"/>
  <c r="I10" i="114"/>
  <c r="K8" i="114"/>
  <c r="I8" i="114"/>
  <c r="G39" i="113"/>
  <c r="H39" i="113" s="1"/>
  <c r="G38" i="113"/>
  <c r="H38" i="113" s="1"/>
  <c r="H37" i="113"/>
  <c r="G37" i="113"/>
  <c r="F37" i="113"/>
  <c r="D26" i="113" s="1"/>
  <c r="E37" i="113"/>
  <c r="G36" i="113"/>
  <c r="H36" i="113" s="1"/>
  <c r="F35" i="113"/>
  <c r="E35" i="113"/>
  <c r="E39" i="113" s="1"/>
  <c r="F39" i="113" s="1"/>
  <c r="D28" i="113" s="1"/>
  <c r="F34" i="113"/>
  <c r="E30" i="113"/>
  <c r="G30" i="113" s="1"/>
  <c r="E29" i="113"/>
  <c r="G29" i="113" s="1"/>
  <c r="G28" i="113"/>
  <c r="F28" i="113"/>
  <c r="G27" i="113"/>
  <c r="F27" i="113"/>
  <c r="G26" i="113"/>
  <c r="F26" i="113"/>
  <c r="G25" i="113"/>
  <c r="F25" i="113"/>
  <c r="K9" i="113" s="1"/>
  <c r="F24" i="113"/>
  <c r="E24" i="113"/>
  <c r="I10" i="113"/>
  <c r="K8" i="113"/>
  <c r="I8" i="113"/>
  <c r="E38" i="112"/>
  <c r="F38" i="112" s="1"/>
  <c r="D27" i="112" s="1"/>
  <c r="H37" i="112"/>
  <c r="G37" i="112"/>
  <c r="F37" i="112"/>
  <c r="D26" i="112" s="1"/>
  <c r="E37" i="112"/>
  <c r="F35" i="112"/>
  <c r="G39" i="112" s="1"/>
  <c r="H39" i="112" s="1"/>
  <c r="E35" i="112"/>
  <c r="E39" i="112" s="1"/>
  <c r="F39" i="112" s="1"/>
  <c r="D28" i="112" s="1"/>
  <c r="F34" i="112"/>
  <c r="E30" i="112"/>
  <c r="G30" i="112" s="1"/>
  <c r="E29" i="112"/>
  <c r="G29" i="112" s="1"/>
  <c r="G28" i="112"/>
  <c r="F28" i="112"/>
  <c r="G27" i="112"/>
  <c r="F27" i="112"/>
  <c r="G26" i="112"/>
  <c r="F26" i="112"/>
  <c r="G25" i="112"/>
  <c r="F25" i="112"/>
  <c r="K9" i="112" s="1"/>
  <c r="F24" i="112"/>
  <c r="E24" i="112"/>
  <c r="I10" i="112"/>
  <c r="K8" i="112"/>
  <c r="I8" i="112"/>
  <c r="G39" i="111"/>
  <c r="H39" i="111" s="1"/>
  <c r="H37" i="111"/>
  <c r="G37" i="111"/>
  <c r="E37" i="111"/>
  <c r="F37" i="111" s="1"/>
  <c r="D26" i="111" s="1"/>
  <c r="G36" i="111"/>
  <c r="H36" i="111" s="1"/>
  <c r="F35" i="111"/>
  <c r="G38" i="111" s="1"/>
  <c r="H38" i="111" s="1"/>
  <c r="E35" i="111"/>
  <c r="E39" i="111" s="1"/>
  <c r="F39" i="111" s="1"/>
  <c r="D28" i="111" s="1"/>
  <c r="F34" i="111"/>
  <c r="E30" i="111"/>
  <c r="G30" i="111" s="1"/>
  <c r="E29" i="111"/>
  <c r="G28" i="111"/>
  <c r="G29" i="111" s="1"/>
  <c r="F28" i="111"/>
  <c r="G27" i="111"/>
  <c r="F27" i="111"/>
  <c r="G26" i="111"/>
  <c r="F26" i="111"/>
  <c r="G25" i="111"/>
  <c r="F25" i="111"/>
  <c r="K9" i="111" s="1"/>
  <c r="F24" i="111"/>
  <c r="E24" i="111"/>
  <c r="I10" i="111"/>
  <c r="K8" i="111"/>
  <c r="I8" i="111"/>
  <c r="G39" i="110"/>
  <c r="H39" i="110" s="1"/>
  <c r="E39" i="110"/>
  <c r="F39" i="110" s="1"/>
  <c r="D28" i="110" s="1"/>
  <c r="E38" i="110"/>
  <c r="F38" i="110" s="1"/>
  <c r="D27" i="110" s="1"/>
  <c r="G37" i="110"/>
  <c r="H37" i="110" s="1"/>
  <c r="E37" i="110"/>
  <c r="F37" i="110" s="1"/>
  <c r="D26" i="110" s="1"/>
  <c r="G36" i="110"/>
  <c r="H36" i="110" s="1"/>
  <c r="E36" i="110"/>
  <c r="F36" i="110" s="1"/>
  <c r="D25" i="110" s="1"/>
  <c r="F35" i="110"/>
  <c r="G38" i="110" s="1"/>
  <c r="H38" i="110" s="1"/>
  <c r="E35" i="110"/>
  <c r="F34" i="110"/>
  <c r="E30" i="110"/>
  <c r="G30" i="110" s="1"/>
  <c r="G29" i="110"/>
  <c r="E29" i="110"/>
  <c r="G28" i="110"/>
  <c r="F28" i="110"/>
  <c r="G27" i="110"/>
  <c r="F27" i="110"/>
  <c r="G26" i="110"/>
  <c r="F26" i="110"/>
  <c r="G25" i="110"/>
  <c r="F25" i="110"/>
  <c r="K9" i="110" s="1"/>
  <c r="F24" i="110"/>
  <c r="E24" i="110"/>
  <c r="I10" i="110"/>
  <c r="K8" i="110"/>
  <c r="I8" i="110"/>
  <c r="E38" i="109"/>
  <c r="F38" i="109" s="1"/>
  <c r="D27" i="109" s="1"/>
  <c r="H37" i="109"/>
  <c r="G37" i="109"/>
  <c r="E37" i="109"/>
  <c r="F37" i="109" s="1"/>
  <c r="D26" i="109" s="1"/>
  <c r="F35" i="109"/>
  <c r="G39" i="109" s="1"/>
  <c r="H39" i="109" s="1"/>
  <c r="E35" i="109"/>
  <c r="E39" i="109" s="1"/>
  <c r="F39" i="109" s="1"/>
  <c r="D28" i="109" s="1"/>
  <c r="F34" i="109"/>
  <c r="E30" i="109"/>
  <c r="G30" i="109" s="1"/>
  <c r="E29" i="109"/>
  <c r="G29" i="109" s="1"/>
  <c r="G28" i="109"/>
  <c r="F28" i="109"/>
  <c r="G27" i="109"/>
  <c r="F27" i="109"/>
  <c r="G26" i="109"/>
  <c r="F26" i="109"/>
  <c r="G25" i="109"/>
  <c r="F25" i="109"/>
  <c r="K9" i="109" s="1"/>
  <c r="F24" i="109"/>
  <c r="E24" i="109"/>
  <c r="I10" i="109"/>
  <c r="K8" i="109"/>
  <c r="I8" i="109"/>
  <c r="E37" i="108"/>
  <c r="F37" i="108" s="1"/>
  <c r="D26" i="108" s="1"/>
  <c r="F35" i="108"/>
  <c r="G39" i="108" s="1"/>
  <c r="H39" i="108" s="1"/>
  <c r="E35" i="108"/>
  <c r="E39" i="108" s="1"/>
  <c r="F39" i="108" s="1"/>
  <c r="D28" i="108" s="1"/>
  <c r="F34" i="108"/>
  <c r="E30" i="108"/>
  <c r="E29" i="108"/>
  <c r="G29" i="108" s="1"/>
  <c r="G28" i="108"/>
  <c r="G30" i="108" s="1"/>
  <c r="F28" i="108"/>
  <c r="G27" i="108"/>
  <c r="F27" i="108"/>
  <c r="G26" i="108"/>
  <c r="F26" i="108"/>
  <c r="G25" i="108"/>
  <c r="F25" i="108"/>
  <c r="K9" i="108" s="1"/>
  <c r="F24" i="108"/>
  <c r="E24" i="108"/>
  <c r="I10" i="108"/>
  <c r="K8" i="108"/>
  <c r="I8" i="108"/>
  <c r="E38" i="107"/>
  <c r="F38" i="107" s="1"/>
  <c r="D27" i="107" s="1"/>
  <c r="E37" i="107"/>
  <c r="F37" i="107" s="1"/>
  <c r="D26" i="107" s="1"/>
  <c r="F35" i="107"/>
  <c r="G39" i="107" s="1"/>
  <c r="H39" i="107" s="1"/>
  <c r="E35" i="107"/>
  <c r="E39" i="107" s="1"/>
  <c r="F39" i="107" s="1"/>
  <c r="D28" i="107" s="1"/>
  <c r="F34" i="107"/>
  <c r="E30" i="107"/>
  <c r="E29" i="107"/>
  <c r="G28" i="107"/>
  <c r="G29" i="107" s="1"/>
  <c r="F28" i="107"/>
  <c r="G27" i="107"/>
  <c r="G30" i="107" s="1"/>
  <c r="F27" i="107"/>
  <c r="G26" i="107"/>
  <c r="F26" i="107"/>
  <c r="G25" i="107"/>
  <c r="F25" i="107"/>
  <c r="K9" i="107" s="1"/>
  <c r="F24" i="107"/>
  <c r="E24" i="107"/>
  <c r="I10" i="107"/>
  <c r="K8" i="107"/>
  <c r="I8" i="107"/>
  <c r="E38" i="106"/>
  <c r="F38" i="106" s="1"/>
  <c r="D27" i="106" s="1"/>
  <c r="G37" i="106"/>
  <c r="H37" i="106" s="1"/>
  <c r="E37" i="106"/>
  <c r="F37" i="106" s="1"/>
  <c r="D26" i="106" s="1"/>
  <c r="F35" i="106"/>
  <c r="G39" i="106" s="1"/>
  <c r="H39" i="106" s="1"/>
  <c r="E35" i="106"/>
  <c r="E39" i="106" s="1"/>
  <c r="F39" i="106" s="1"/>
  <c r="D28" i="106" s="1"/>
  <c r="F34" i="106"/>
  <c r="E30" i="106"/>
  <c r="G30" i="106" s="1"/>
  <c r="E29" i="106"/>
  <c r="G29" i="106" s="1"/>
  <c r="G28" i="106"/>
  <c r="F28" i="106"/>
  <c r="G27" i="106"/>
  <c r="F27" i="106"/>
  <c r="G26" i="106"/>
  <c r="F26" i="106"/>
  <c r="G25" i="106"/>
  <c r="F25" i="106"/>
  <c r="K9" i="106" s="1"/>
  <c r="F24" i="106"/>
  <c r="E24" i="106"/>
  <c r="I10" i="106"/>
  <c r="K8" i="106"/>
  <c r="I8" i="106"/>
  <c r="E39" i="105"/>
  <c r="F39" i="105" s="1"/>
  <c r="D28" i="105" s="1"/>
  <c r="F37" i="105"/>
  <c r="D26" i="105" s="1"/>
  <c r="E37" i="105"/>
  <c r="E36" i="105"/>
  <c r="F36" i="105" s="1"/>
  <c r="D25" i="105" s="1"/>
  <c r="F35" i="105"/>
  <c r="G39" i="105" s="1"/>
  <c r="H39" i="105" s="1"/>
  <c r="E35" i="105"/>
  <c r="E38" i="105" s="1"/>
  <c r="F38" i="105" s="1"/>
  <c r="D27" i="105" s="1"/>
  <c r="F34" i="105"/>
  <c r="E30" i="105"/>
  <c r="G30" i="105" s="1"/>
  <c r="E29" i="105"/>
  <c r="G29" i="105" s="1"/>
  <c r="G28" i="105"/>
  <c r="F28" i="105"/>
  <c r="G27" i="105"/>
  <c r="F27" i="105"/>
  <c r="G26" i="105"/>
  <c r="F26" i="105"/>
  <c r="G25" i="105"/>
  <c r="F25" i="105"/>
  <c r="K9" i="105" s="1"/>
  <c r="F24" i="105"/>
  <c r="E24" i="105"/>
  <c r="I10" i="105"/>
  <c r="K8" i="105"/>
  <c r="I8" i="105"/>
  <c r="K8" i="8"/>
  <c r="I8" i="8"/>
  <c r="F26" i="8"/>
  <c r="G26" i="8"/>
  <c r="F27" i="8"/>
  <c r="G27" i="8"/>
  <c r="F28" i="8"/>
  <c r="G28" i="8"/>
  <c r="E29" i="8"/>
  <c r="E30" i="8"/>
  <c r="E24" i="8"/>
  <c r="F24" i="8" s="1"/>
  <c r="F25" i="8"/>
  <c r="G25" i="8"/>
  <c r="F34" i="8"/>
  <c r="E35" i="8"/>
  <c r="E36" i="8" s="1"/>
  <c r="F35" i="8"/>
  <c r="G36" i="8" s="1"/>
  <c r="J5" i="4"/>
  <c r="J4" i="4"/>
  <c r="K10" i="123" l="1"/>
  <c r="J9" i="123"/>
  <c r="G38" i="123"/>
  <c r="H38" i="123" s="1"/>
  <c r="E36" i="123"/>
  <c r="F36" i="123" s="1"/>
  <c r="D25" i="123" s="1"/>
  <c r="G36" i="123"/>
  <c r="H36" i="123" s="1"/>
  <c r="K10" i="122"/>
  <c r="J9" i="122"/>
  <c r="E38" i="122"/>
  <c r="F38" i="122" s="1"/>
  <c r="D27" i="122" s="1"/>
  <c r="E36" i="122"/>
  <c r="F36" i="122" s="1"/>
  <c r="D25" i="122" s="1"/>
  <c r="G36" i="122"/>
  <c r="H36" i="122" s="1"/>
  <c r="K10" i="121"/>
  <c r="J9" i="121"/>
  <c r="E38" i="121"/>
  <c r="F38" i="121" s="1"/>
  <c r="D27" i="121" s="1"/>
  <c r="E36" i="121"/>
  <c r="F36" i="121" s="1"/>
  <c r="D25" i="121" s="1"/>
  <c r="G36" i="121"/>
  <c r="H36" i="121" s="1"/>
  <c r="K10" i="120"/>
  <c r="J9" i="120"/>
  <c r="E38" i="120"/>
  <c r="F38" i="120" s="1"/>
  <c r="D27" i="120" s="1"/>
  <c r="E36" i="120"/>
  <c r="F36" i="120" s="1"/>
  <c r="D25" i="120" s="1"/>
  <c r="G36" i="120"/>
  <c r="H36" i="120" s="1"/>
  <c r="K10" i="119"/>
  <c r="J9" i="119"/>
  <c r="G38" i="119"/>
  <c r="H38" i="119" s="1"/>
  <c r="E36" i="119"/>
  <c r="F36" i="119" s="1"/>
  <c r="D25" i="119" s="1"/>
  <c r="G36" i="119"/>
  <c r="H36" i="119" s="1"/>
  <c r="K10" i="118"/>
  <c r="J9" i="118"/>
  <c r="G38" i="118"/>
  <c r="H38" i="118" s="1"/>
  <c r="E36" i="118"/>
  <c r="F36" i="118" s="1"/>
  <c r="D25" i="118" s="1"/>
  <c r="G36" i="118"/>
  <c r="H36" i="118" s="1"/>
  <c r="K10" i="117"/>
  <c r="J9" i="117"/>
  <c r="E38" i="117"/>
  <c r="F38" i="117" s="1"/>
  <c r="D27" i="117" s="1"/>
  <c r="E36" i="117"/>
  <c r="F36" i="117" s="1"/>
  <c r="D25" i="117" s="1"/>
  <c r="K10" i="116"/>
  <c r="J9" i="116"/>
  <c r="E38" i="116"/>
  <c r="F38" i="116" s="1"/>
  <c r="D27" i="116" s="1"/>
  <c r="E36" i="116"/>
  <c r="F36" i="116" s="1"/>
  <c r="D25" i="116" s="1"/>
  <c r="G36" i="116"/>
  <c r="H36" i="116" s="1"/>
  <c r="K10" i="115"/>
  <c r="J9" i="115"/>
  <c r="G38" i="115"/>
  <c r="H38" i="115" s="1"/>
  <c r="G36" i="115"/>
  <c r="H36" i="115" s="1"/>
  <c r="K10" i="114"/>
  <c r="J9" i="114"/>
  <c r="E36" i="114"/>
  <c r="F36" i="114" s="1"/>
  <c r="D25" i="114" s="1"/>
  <c r="G36" i="114"/>
  <c r="H36" i="114" s="1"/>
  <c r="K10" i="113"/>
  <c r="J9" i="113"/>
  <c r="E38" i="113"/>
  <c r="F38" i="113" s="1"/>
  <c r="D27" i="113" s="1"/>
  <c r="E36" i="113"/>
  <c r="F36" i="113" s="1"/>
  <c r="D25" i="113" s="1"/>
  <c r="K10" i="112"/>
  <c r="J9" i="112"/>
  <c r="G38" i="112"/>
  <c r="H38" i="112" s="1"/>
  <c r="E36" i="112"/>
  <c r="F36" i="112" s="1"/>
  <c r="D25" i="112" s="1"/>
  <c r="G36" i="112"/>
  <c r="H36" i="112" s="1"/>
  <c r="K10" i="111"/>
  <c r="J9" i="111"/>
  <c r="E38" i="111"/>
  <c r="F38" i="111" s="1"/>
  <c r="D27" i="111" s="1"/>
  <c r="E36" i="111"/>
  <c r="F36" i="111" s="1"/>
  <c r="D25" i="111" s="1"/>
  <c r="K10" i="110"/>
  <c r="J9" i="110"/>
  <c r="K10" i="109"/>
  <c r="J9" i="109"/>
  <c r="G38" i="109"/>
  <c r="H38" i="109" s="1"/>
  <c r="E36" i="109"/>
  <c r="F36" i="109" s="1"/>
  <c r="D25" i="109" s="1"/>
  <c r="G36" i="109"/>
  <c r="H36" i="109" s="1"/>
  <c r="K10" i="108"/>
  <c r="J9" i="108"/>
  <c r="G37" i="108"/>
  <c r="H37" i="108" s="1"/>
  <c r="E38" i="108"/>
  <c r="F38" i="108" s="1"/>
  <c r="D27" i="108" s="1"/>
  <c r="G38" i="108"/>
  <c r="H38" i="108" s="1"/>
  <c r="E36" i="108"/>
  <c r="F36" i="108" s="1"/>
  <c r="D25" i="108" s="1"/>
  <c r="G36" i="108"/>
  <c r="H36" i="108" s="1"/>
  <c r="K10" i="107"/>
  <c r="J9" i="107"/>
  <c r="G37" i="107"/>
  <c r="H37" i="107" s="1"/>
  <c r="G38" i="107"/>
  <c r="H38" i="107" s="1"/>
  <c r="E36" i="107"/>
  <c r="F36" i="107" s="1"/>
  <c r="D25" i="107" s="1"/>
  <c r="G36" i="107"/>
  <c r="H36" i="107" s="1"/>
  <c r="K10" i="106"/>
  <c r="J9" i="106"/>
  <c r="G38" i="106"/>
  <c r="H38" i="106" s="1"/>
  <c r="E36" i="106"/>
  <c r="F36" i="106" s="1"/>
  <c r="D25" i="106" s="1"/>
  <c r="G36" i="106"/>
  <c r="H36" i="106" s="1"/>
  <c r="K10" i="105"/>
  <c r="J9" i="105"/>
  <c r="G37" i="105"/>
  <c r="H37" i="105" s="1"/>
  <c r="G38" i="105"/>
  <c r="H38" i="105" s="1"/>
  <c r="G36" i="105"/>
  <c r="H36" i="105" s="1"/>
  <c r="K9" i="8"/>
  <c r="K10" i="8" s="1"/>
  <c r="W7" i="4" s="1"/>
  <c r="G30" i="8"/>
  <c r="G39" i="8"/>
  <c r="G29" i="8"/>
  <c r="G38" i="8"/>
  <c r="G37" i="8"/>
  <c r="F36" i="8"/>
  <c r="D25" i="8" s="1"/>
  <c r="E38" i="8"/>
  <c r="F38" i="8" s="1"/>
  <c r="D27" i="8" s="1"/>
  <c r="E37" i="8"/>
  <c r="F37" i="8" s="1"/>
  <c r="D26" i="8" s="1"/>
  <c r="E39" i="8"/>
  <c r="F39" i="8" s="1"/>
  <c r="D28" i="8" s="1"/>
  <c r="I10" i="8"/>
  <c r="V7" i="4" l="1"/>
  <c r="V27" i="4" s="1"/>
  <c r="J9" i="8"/>
  <c r="H36" i="8"/>
  <c r="H37" i="8"/>
  <c r="H38" i="8"/>
  <c r="H39" i="8"/>
  <c r="W27" i="4" l="1"/>
</calcChain>
</file>

<file path=xl/sharedStrings.xml><?xml version="1.0" encoding="utf-8"?>
<sst xmlns="http://schemas.openxmlformats.org/spreadsheetml/2006/main" count="1423" uniqueCount="120">
  <si>
    <t>Pravni oblik</t>
  </si>
  <si>
    <t>Ulica</t>
  </si>
  <si>
    <t>Kućni broj</t>
  </si>
  <si>
    <t>Pošta</t>
  </si>
  <si>
    <t>Mjesto</t>
  </si>
  <si>
    <t>Ime</t>
  </si>
  <si>
    <t>Prezime</t>
  </si>
  <si>
    <t>OIB</t>
  </si>
  <si>
    <t>Funkcija</t>
  </si>
  <si>
    <t>Telefon</t>
  </si>
  <si>
    <t>OSNOVNI PODACI</t>
  </si>
  <si>
    <t>SJEDIŠTE</t>
  </si>
  <si>
    <t>KONTAKT OSOBA / KONTAKT OSOBE</t>
  </si>
  <si>
    <t>Dodatak kućnom broju (ako je primjenjivo)</t>
  </si>
  <si>
    <t>Naziv prijavitelja</t>
  </si>
  <si>
    <t>OIB prijavitelja</t>
  </si>
  <si>
    <t>ZAKONSKI ZASTUPNIK</t>
  </si>
  <si>
    <t>Županija</t>
  </si>
  <si>
    <t>Adresa e-pošte</t>
  </si>
  <si>
    <t>Katastarska
općina</t>
  </si>
  <si>
    <t>Jedinica lokalne samouprave</t>
  </si>
  <si>
    <t>Jedinica područne (regionalne) samouprave</t>
  </si>
  <si>
    <t>Tijelo državne uprave</t>
  </si>
  <si>
    <t>Javna ustanova</t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</si>
  <si>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</si>
  <si>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</si>
  <si>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</si>
  <si>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</si>
  <si>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</si>
  <si>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</si>
  <si>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</si>
  <si>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</si>
  <si>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</si>
  <si>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</si>
  <si>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</si>
  <si>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</si>
  <si>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</si>
  <si>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</si>
  <si>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</si>
  <si>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</si>
  <si>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</si>
  <si>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</si>
  <si>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</si>
  <si>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</si>
  <si>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</si>
  <si>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Pojedinačno zaštićeno kulturno dobro</t>
  </si>
  <si>
    <t>Dio zaštićene kulturno-povijesne cjeline</t>
  </si>
  <si>
    <t>ostali pravni subjekti</t>
  </si>
  <si>
    <t>zadruge</t>
  </si>
  <si>
    <t>vjerske zajednice</t>
  </si>
  <si>
    <t>trgovačka društva</t>
  </si>
  <si>
    <t>fizičke osobe (obrtnici)</t>
  </si>
  <si>
    <t>obiteljska poljoprivredna gospodarstva</t>
  </si>
  <si>
    <t>privatni iznajmljivači</t>
  </si>
  <si>
    <t>samostalne djelatnosti</t>
  </si>
  <si>
    <t>upravitelji višestambenih zgrada, koji sukladno posebnom propisu zastupaju vlasnike/suvlasnike stambeno-poslovnih i višestambenih zgrada </t>
  </si>
  <si>
    <t>Banka</t>
  </si>
  <si>
    <t>IBAN:</t>
  </si>
  <si>
    <t>OSTALI ZAKONSKI ZASTUPNICI (ako je primjenjivo)</t>
  </si>
  <si>
    <t>Prijavitelj je vlasnik</t>
  </si>
  <si>
    <t>Prijavitelj je suvlasnik</t>
  </si>
  <si>
    <t>Prijavitelj nije vlasnik / Prijavitelj je korisnik</t>
  </si>
  <si>
    <t>UKUPNO:</t>
  </si>
  <si>
    <t>Intezitet potpore Fonda [%]</t>
  </si>
  <si>
    <t>Naziv troška</t>
  </si>
  <si>
    <t>Nije primjenjivo</t>
  </si>
  <si>
    <t xml:space="preserve">Prijavitelj ima pravo na provedbu mjera na temelju odgovarajućeg dokumenta </t>
  </si>
  <si>
    <t>DJELOMIČNO</t>
  </si>
  <si>
    <t>NE</t>
  </si>
  <si>
    <t>DA</t>
  </si>
  <si>
    <t>I. skupina otoka</t>
  </si>
  <si>
    <t>II. skupina otoka</t>
  </si>
  <si>
    <t>II. skupina otoka &amp; PDS</t>
  </si>
  <si>
    <t>Područje posebne državne skrbi</t>
  </si>
  <si>
    <t>Brdsko-planinsko područje</t>
  </si>
  <si>
    <t>Brdsko-planinsko područje &amp; PDS</t>
  </si>
  <si>
    <t>Ostala područja Republike Hrvatske</t>
  </si>
  <si>
    <t>Status mjesta</t>
  </si>
  <si>
    <t>Naziv Projekta</t>
  </si>
  <si>
    <t>Ukupni iznos investicije Projekta</t>
  </si>
  <si>
    <t>Broj lokacija na kojima se mjere provode</t>
  </si>
  <si>
    <t>upravitelji višestambenih zgrada</t>
  </si>
  <si>
    <t>Prijavitelj je upravitelj višestambene zgrade</t>
  </si>
  <si>
    <t>Upravitelj je ishodio suglasnost suvlasnika zgrade za provedbu mjera</t>
  </si>
  <si>
    <t xml:space="preserve">Ostali suvlasnici su suglasni </t>
  </si>
  <si>
    <t>Ukupni iznos zatraženih bespovratnih sredstava</t>
  </si>
  <si>
    <t>ADDIKO BANK d.d. Zagreb</t>
  </si>
  <si>
    <t>AGRAM BANKA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</si>
  <si>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</si>
  <si>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</si>
  <si>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</si>
  <si>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</si>
  <si>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</si>
  <si>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</si>
  <si>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</si>
  <si>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</si>
  <si>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</si>
  <si>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J&amp;T banka d.d. Varaždin</t>
  </si>
  <si>
    <t>KARLOVAČKA BANKA d.d. Karlovac</t>
  </si>
  <si>
    <t>KENTBANK d.d. Zagreb</t>
  </si>
  <si>
    <t>OTP BANKA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</si>
  <si>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</si>
  <si>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</si>
  <si>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</si>
  <si>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</si>
  <si>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</si>
  <si>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- u sanaciji, Zagreb</t>
  </si>
  <si>
    <t>SLATINSKA BANKA d.d. Slatina</t>
  </si>
  <si>
    <t>ZAGREBAČKA BANKA d.d. Zagreb</t>
  </si>
  <si>
    <r>
      <t xml:space="preserve">PRIJAVNI OBRAZAC
</t>
    </r>
    <r>
      <rPr>
        <b/>
        <sz val="14"/>
        <rFont val="Calibri"/>
        <family val="2"/>
        <charset val="238"/>
        <scheme val="minor"/>
      </rPr>
      <t>ZA JAVNI POZIV ZA ZA SUFINANCIRANJE PROJEKTNE DOKUMENTACIJE ZA UGRADNJU FOTONAPONSKIH ELEKTRANA U SEKTORU VODNIH USLUGA (EnU-8/22)</t>
    </r>
  </si>
  <si>
    <t>PDV se koristi kao pretporez
u obračunskom razdoblju:</t>
  </si>
  <si>
    <t>PRIJAVNI OBRAZAC ZA JAVNI POZIV ZA SUFINANCIRANJE PROJEKTNE DOKUMENTACIJE ZA UGRADNJU FOTONAPONSKIH ELEKTRANA U SEKTORU VODNIH USLUGA (EnU-8/22)</t>
  </si>
  <si>
    <t>LOKACIJA PROVEDBE PROJEKTA</t>
  </si>
  <si>
    <t>Trošak izrade projektno-tehničke dokumentacije</t>
  </si>
  <si>
    <t>TROŠKOVI IZRADE PROJEKTNO TEHNIČKE DOKUMENTACIJE NA OVOJ LOKACIJI</t>
  </si>
  <si>
    <t>NAPOMENA:
ISPUNJEN PRIJAVNI OBRAZAC (LIST "OSNOVNI PODACI" I LIST "LOKACIJA PROVEDBE") POTREBNO JE DOSTAVITI FONDU U .XLSX FORMATU I .PDF FORMATU
LIST "LOKACIJA PROVEDBE" JE POTREBNO ISPUNITI ZA SVAKU LOKACIJU ZASEBNO.</t>
  </si>
  <si>
    <r>
      <t xml:space="preserve">NAPOMENA:
</t>
    </r>
    <r>
      <rPr>
        <i/>
        <sz val="12"/>
        <color rgb="FFFF0000"/>
        <rFont val="Calibri"/>
        <family val="2"/>
        <charset val="238"/>
        <scheme val="minor"/>
      </rPr>
      <t>* Obvezno navesti sve katastarske čestice na lokaciji provođenja Projekta. Lokacijom se smatra skup postojećih građevina na kojima bi se ugrađivale fotonaponske elektrane i/ili u kojima bi se trošila proizvedena električna energija, a iznimno, u slučaju postavljanja neintegrirane fotonaponske elektrane, uključuje i zemljište na koje se postavlja elektrana.
** Iznos bespovratnih sredstava je automatizirani informativni izračun prema lokaciji provedbe Projekta</t>
    </r>
  </si>
  <si>
    <t>INVESTICIJA</t>
  </si>
  <si>
    <t>TRAŽENO</t>
  </si>
  <si>
    <r>
      <t>Katastarska
čestica</t>
    </r>
    <r>
      <rPr>
        <b/>
        <sz val="11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</si>
</sst>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201F1E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8" fillId="0" borderId="0" xfId="0" applyFont="1" applyAlignment="1">
      <alignment horizontal="left" vertical="center" wrapText="1" indent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left" vertical="center"/>
      <protection hidden="1"/>
    </xf>
    <xf numFmtId="9" fontId="0" fillId="2" borderId="0" xfId="0" applyNumberFormat="1" applyFill="1" applyAlignment="1">
      <alignment horizontal="left"/>
    </xf>
    <xf numFmtId="4" fontId="11" fillId="4" borderId="1" xfId="1" applyNumberFormat="1" applyFill="1" applyBorder="1" applyAlignment="1" applyProtection="1">
      <alignment horizontal="right" vertical="center"/>
      <protection locked="0"/>
    </xf>
    <xf numFmtId="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 applyProtection="1">
      <alignment horizontal="right" vertical="center"/>
      <protection hidden="1"/>
    </xf>
    <xf numFmtId="10" fontId="0" fillId="3" borderId="52" xfId="0" applyNumberFormat="1" applyFill="1" applyBorder="1" applyAlignment="1" applyProtection="1">
      <alignment horizontal="center" vertical="center" wrapText="1"/>
      <protection locked="0"/>
    </xf>
    <xf numFmtId="10" fontId="0" fillId="2" borderId="0" xfId="0" applyNumberFormat="1" applyFill="1" applyAlignment="1">
      <alignment horizontal="center" vertical="center"/>
    </xf>
    <xf numFmtId="10" fontId="0" fillId="2" borderId="0" xfId="2" applyNumberFormat="1" applyFont="1" applyFill="1" applyAlignment="1">
      <alignment horizontal="right" vertical="center"/>
    </xf>
    <xf numFmtId="4" fontId="0" fillId="2" borderId="0" xfId="0" applyNumberFormat="1" applyFill="1" applyAlignment="1" applyProtection="1">
      <alignment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locked="0"/>
    </xf>
    <xf numFmtId="4" fontId="0" fillId="0" borderId="35" xfId="0" applyNumberFormat="1" applyBorder="1" applyAlignment="1">
      <alignment horizontal="right" vertical="center"/>
    </xf>
    <xf numFmtId="10" fontId="0" fillId="0" borderId="18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hidden="1"/>
    </xf>
    <xf numFmtId="4" fontId="0" fillId="0" borderId="18" xfId="0" applyNumberForma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3" fillId="0" borderId="42" xfId="0" applyFont="1" applyBorder="1" applyAlignment="1">
      <alignment horizontal="right" vertic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 applyAlignment="1">
      <alignment horizontal="left"/>
    </xf>
    <xf numFmtId="4" fontId="0" fillId="2" borderId="1" xfId="0" quotePrefix="1" applyNumberFormat="1" applyFill="1" applyBorder="1" applyAlignment="1">
      <alignment horizontal="left"/>
    </xf>
    <xf numFmtId="0" fontId="0" fillId="2" borderId="51" xfId="0" applyFill="1" applyBorder="1" applyAlignment="1" applyProtection="1">
      <alignment horizontal="center" vertical="center" wrapText="1"/>
      <protection locked="0"/>
    </xf>
    <xf numFmtId="4" fontId="10" fillId="2" borderId="18" xfId="0" applyNumberFormat="1" applyFont="1" applyFill="1" applyBorder="1" applyAlignment="1">
      <alignment vertical="center" wrapText="1"/>
    </xf>
    <xf numFmtId="4" fontId="10" fillId="2" borderId="15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 indent="1"/>
    </xf>
    <xf numFmtId="0" fontId="3" fillId="2" borderId="37" xfId="0" applyFont="1" applyFill="1" applyBorder="1" applyAlignment="1">
      <alignment horizontal="right" vertical="center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49" fontId="0" fillId="2" borderId="12" xfId="0" applyNumberFormat="1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4" fontId="14" fillId="2" borderId="0" xfId="0" applyNumberFormat="1" applyFont="1" applyFill="1" applyAlignment="1" applyProtection="1">
      <alignment vertical="center" wrapText="1"/>
      <protection locked="0"/>
    </xf>
    <xf numFmtId="0" fontId="3" fillId="2" borderId="3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0" fillId="2" borderId="50" xfId="0" applyFont="1" applyFill="1" applyBorder="1" applyAlignment="1">
      <alignment horizontal="right" vertical="center" wrapText="1"/>
    </xf>
    <xf numFmtId="0" fontId="0" fillId="2" borderId="50" xfId="0" applyFill="1" applyBorder="1" applyAlignment="1" applyProtection="1">
      <alignment horizontal="right" vertical="center" wrapText="1"/>
      <protection locked="0"/>
    </xf>
    <xf numFmtId="0" fontId="10" fillId="2" borderId="1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49" fontId="0" fillId="2" borderId="15" xfId="0" applyNumberForma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49" fontId="0" fillId="2" borderId="21" xfId="0" applyNumberForma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 wrapText="1"/>
    </xf>
    <xf numFmtId="49" fontId="0" fillId="2" borderId="42" xfId="0" applyNumberFormat="1" applyFill="1" applyBorder="1" applyAlignment="1" applyProtection="1">
      <alignment horizontal="left" vertical="center" wrapText="1"/>
      <protection locked="0"/>
    </xf>
    <xf numFmtId="49" fontId="0" fillId="2" borderId="43" xfId="0" applyNumberFormat="1" applyFill="1" applyBorder="1" applyAlignment="1" applyProtection="1">
      <alignment horizontal="left" vertical="center" wrapText="1"/>
      <protection locked="0"/>
    </xf>
    <xf numFmtId="0" fontId="1" fillId="2" borderId="49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49" fontId="0" fillId="2" borderId="18" xfId="0" applyNumberFormat="1" applyFill="1" applyBorder="1" applyAlignment="1" applyProtection="1">
      <alignment horizontal="left" vertical="center" wrapText="1"/>
      <protection locked="0"/>
    </xf>
    <xf numFmtId="49" fontId="0" fillId="2" borderId="19" xfId="0" applyNumberFormat="1" applyFill="1" applyBorder="1" applyAlignment="1" applyProtection="1">
      <alignment horizontal="left" vertical="center" wrapText="1"/>
      <protection locked="0"/>
    </xf>
    <xf numFmtId="49" fontId="0" fillId="2" borderId="46" xfId="0" applyNumberFormat="1" applyFill="1" applyBorder="1" applyAlignment="1" applyProtection="1">
      <alignment horizontal="left" vertical="center" wrapText="1"/>
      <protection locked="0"/>
    </xf>
    <xf numFmtId="49" fontId="0" fillId="2" borderId="47" xfId="0" applyNumberFormat="1" applyFill="1" applyBorder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0" fontId="1" fillId="2" borderId="4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  <xf numFmtId="49" fontId="0" fillId="2" borderId="13" xfId="0" applyNumberForma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49" fontId="0" fillId="2" borderId="33" xfId="0" applyNumberFormat="1" applyFill="1" applyBorder="1" applyAlignment="1" applyProtection="1">
      <alignment horizontal="left" vertical="center" wrapText="1"/>
      <protection locked="0"/>
    </xf>
    <xf numFmtId="49" fontId="0" fillId="2" borderId="8" xfId="0" applyNumberFormat="1" applyFill="1" applyBorder="1" applyAlignment="1" applyProtection="1">
      <alignment horizontal="left" vertical="center" wrapText="1"/>
      <protection locked="0"/>
    </xf>
    <xf numFmtId="49" fontId="0" fillId="2" borderId="5" xfId="0" applyNumberFormat="1" applyFill="1" applyBorder="1" applyAlignment="1" applyProtection="1">
      <alignment horizontal="left" vertical="center" wrapText="1"/>
      <protection locked="0"/>
    </xf>
    <xf numFmtId="49" fontId="0" fillId="2" borderId="31" xfId="0" applyNumberFormat="1" applyFill="1" applyBorder="1" applyAlignment="1" applyProtection="1">
      <alignment horizontal="left" vertical="center" wrapText="1"/>
      <protection locked="0"/>
    </xf>
    <xf numFmtId="0" fontId="5" fillId="2" borderId="53" xfId="0" applyFont="1" applyFill="1" applyBorder="1" applyAlignment="1">
      <alignment horizontal="right" vertical="center" wrapText="1"/>
    </xf>
    <xf numFmtId="0" fontId="5" fillId="2" borderId="50" xfId="0" applyFont="1" applyFill="1" applyBorder="1" applyAlignment="1">
      <alignment horizontal="right" vertical="center" wrapText="1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55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7" fillId="2" borderId="56" xfId="0" applyFont="1" applyFill="1" applyBorder="1" applyAlignment="1" applyProtection="1">
      <alignment horizontal="left" vertical="top" wrapText="1"/>
      <protection locked="0"/>
    </xf>
    <xf numFmtId="0" fontId="7" fillId="2" borderId="39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7" fillId="2" borderId="40" xfId="0" applyFont="1" applyFill="1" applyBorder="1" applyAlignment="1" applyProtection="1">
      <alignment horizontal="left" vertical="top" wrapText="1"/>
      <protection locked="0"/>
    </xf>
    <xf numFmtId="49" fontId="0" fillId="2" borderId="15" xfId="0" applyNumberFormat="1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49" fontId="0" fillId="2" borderId="18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49" fontId="0" fillId="2" borderId="20" xfId="0" applyNumberFormat="1" applyFill="1" applyBorder="1" applyAlignment="1" applyProtection="1">
      <alignment horizontal="left" vertical="center"/>
      <protection locked="0"/>
    </xf>
    <xf numFmtId="0" fontId="4" fillId="2" borderId="53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  <protection locked="0"/>
    </xf>
    <xf numFmtId="49" fontId="3" fillId="0" borderId="3" xfId="0" applyNumberFormat="1" applyFont="1" applyBorder="1" applyAlignment="1" applyProtection="1">
      <alignment horizontal="right" vertical="center" wrapText="1"/>
      <protection locked="0"/>
    </xf>
    <xf numFmtId="49" fontId="3" fillId="0" borderId="4" xfId="0" applyNumberFormat="1" applyFont="1" applyBorder="1" applyAlignment="1" applyProtection="1">
      <alignment horizontal="right" vertical="center" wrapText="1"/>
      <protection locked="0"/>
    </xf>
    <xf numFmtId="2" fontId="0" fillId="0" borderId="2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horizontal="left" vertical="center"/>
      <protection locked="0"/>
    </xf>
    <xf numFmtId="2" fontId="0" fillId="0" borderId="4" xfId="0" applyNumberFormat="1" applyBorder="1" applyAlignment="1" applyProtection="1">
      <alignment horizontal="left" vertical="center"/>
      <protection locked="0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12" fillId="0" borderId="59" xfId="0" applyFont="1" applyBorder="1" applyAlignment="1" applyProtection="1">
      <alignment horizontal="left" vertical="center" wrapText="1"/>
      <protection locked="0"/>
    </xf>
    <xf numFmtId="0" fontId="13" fillId="0" borderId="59" xfId="0" applyFont="1" applyBorder="1" applyAlignment="1" applyProtection="1">
      <alignment horizontal="left" vertical="center" wrapText="1"/>
      <protection locked="0"/>
    </xf>
    <xf numFmtId="0" fontId="13" fillId="0" borderId="60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5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/>
    </xf>
    <xf numFmtId="49" fontId="0" fillId="0" borderId="42" xfId="0" applyNumberFormat="1" applyBorder="1" applyAlignment="1" applyProtection="1">
      <alignment horizontal="left" vertical="center"/>
      <protection locked="0"/>
    </xf>
    <xf numFmtId="49" fontId="0" fillId="0" borderId="45" xfId="0" applyNumberFormat="1" applyBorder="1" applyAlignment="1" applyProtection="1">
      <alignment horizontal="left" vertical="center"/>
      <protection locked="0"/>
    </xf>
    <xf numFmtId="4" fontId="0" fillId="0" borderId="18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4" fontId="0" fillId="0" borderId="35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right" vertical="center" wrapText="1"/>
    </xf>
  </cellXfs>
  <cellStyles count="3">
    <cellStyle name="Normalno" xfId="0" builtinId="0"/>
    <cellStyle name="Normalno 2" xfId="1" xr:uid="{095FE6DF-0A4E-4BA1-A6A1-5055918FEDCE}"/>
    <cellStyle name="Postotak" xfId="2" builtinId="5"/>
  </cellStyles>
  <dxfs count="103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252942</xdr:colOff>
      <xdr:row>0</xdr:row>
      <xdr:rowOff>1152525</xdr:rowOff>
    </xdr:to>
    <xdr:pic>
      <xdr:nvPicPr>
        <xdr:cNvPr id="5" name="Slika 4" descr="Slika na kojoj se prikazuje stol&#10;&#10;Opis je automatski generiran">
          <a:extLst>
            <a:ext uri="{FF2B5EF4-FFF2-40B4-BE49-F238E27FC236}">
              <a16:creationId xmlns:a16="http://schemas.microsoft.com/office/drawing/2014/main" id="{ADFACDE8-2FC2-4F64-BFAE-A5ADA5782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4064313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23DD01CE-1244-454E-854E-CE8BCB4FF3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C251C6F4-3050-43AC-BF36-A1B5E930C5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F575CE15-F2A7-4155-B4BA-B5A16C7465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131F4273-1907-4B48-9FC4-C2B7D9088D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80E86B56-672F-45FC-A9CC-924DC895E6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548F78D5-2860-4369-B14A-B61FEC3469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E443535F-15F2-4128-9843-24EF7E340A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E6F62B87-C8EE-4872-B103-F1989D09C4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B745A90C-52D5-4A9C-9B81-37C238D483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9C14EA27-8CA5-440D-AE73-9ABC719A1B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DD0B4C76-BBD1-46CB-9C29-87A7A3CF70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793531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3002DE34-7866-47BC-A324-3CEEFAF26D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040ECF28-431B-4C66-891D-979777641A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84706D30-3004-4C51-BB8E-CF053613C7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1A9E1993-3DD2-431A-AF45-DD9D6E53F5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C3B0BE74-2C7E-43E0-A0F3-97D4C61E52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A74B6A62-69FC-40B9-BE65-0A1ABE7AF4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71D4B0F8-1F04-427F-9620-5042398525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3806B3A5-4F30-446D-9CFB-79289AC20F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45507</xdr:rowOff>
    </xdr:from>
    <xdr:to>
      <xdr:col>4</xdr:col>
      <xdr:colOff>272152</xdr:colOff>
      <xdr:row>0</xdr:row>
      <xdr:rowOff>1152525</xdr:rowOff>
    </xdr:to>
    <xdr:pic>
      <xdr:nvPicPr>
        <xdr:cNvPr id="2" name="Slika 1" descr="Slika na kojoj se prikazuje stol&#10;&#10;Opis je automatski generiran">
          <a:extLst>
            <a:ext uri="{FF2B5EF4-FFF2-40B4-BE49-F238E27FC236}">
              <a16:creationId xmlns:a16="http://schemas.microsoft.com/office/drawing/2014/main" id="{DF0D9183-96A0-471D-BED4-7777F28100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5507"/>
          <a:ext cx="3801695" cy="1107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zegovic/Desktop/prijavni_obrazac_punionice_2019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avni obrazac"/>
      <sheetName val="Nevidljivo"/>
      <sheetName val="Statistika"/>
      <sheetName val="Isplata"/>
      <sheetName val="Odluka i Ugovor"/>
    </sheetNames>
    <sheetDataSet>
      <sheetData sheetId="0" refreshError="1"/>
      <sheetData sheetId="1">
        <row r="5">
          <cell r="H5" t="str">
            <v>I. ZAGREBAČKA</v>
          </cell>
        </row>
        <row r="6">
          <cell r="H6" t="str">
            <v>II. KRAPINSKO-ZAGORSKA</v>
          </cell>
        </row>
        <row r="7">
          <cell r="H7" t="str">
            <v>III. SISAČKO-MOSLAVAČKA</v>
          </cell>
        </row>
        <row r="8">
          <cell r="H8" t="str">
            <v>IV. KARLOVAČKA</v>
          </cell>
        </row>
        <row r="9">
          <cell r="H9" t="str">
            <v>V. VARAŽDINSKA</v>
          </cell>
        </row>
        <row r="10">
          <cell r="H10" t="str">
            <v>VI. KOPRIVNIČKO-KRIŽEVAČKA</v>
          </cell>
        </row>
        <row r="11">
          <cell r="H11" t="str">
            <v>VII. BJELOVARSKO-BILOGORSKA</v>
          </cell>
        </row>
        <row r="12">
          <cell r="H12" t="str">
            <v>VIII. PRIMORSKO-GORANSKA</v>
          </cell>
        </row>
        <row r="13">
          <cell r="H13" t="str">
            <v>IX. LIČKO-SENJSKA</v>
          </cell>
        </row>
        <row r="14">
          <cell r="H14" t="str">
            <v>X. VIROVITIČKO-PODRAVSKA</v>
          </cell>
        </row>
        <row r="15">
          <cell r="H15" t="str">
            <v>XI. POŽEŠKO-SLAVONSKA</v>
          </cell>
        </row>
        <row r="16">
          <cell r="H16" t="str">
            <v>XII. BRODSKO-POSAVSKA</v>
          </cell>
        </row>
        <row r="17">
          <cell r="H17" t="str">
            <v>XIII. ZADARSKA</v>
          </cell>
        </row>
        <row r="18">
          <cell r="H18" t="str">
            <v>XIV. OSJEČKO-BARANJSKA</v>
          </cell>
        </row>
        <row r="19">
          <cell r="H19" t="str">
            <v>XV. ŠIBENSKO-KNINSKA</v>
          </cell>
        </row>
        <row r="20">
          <cell r="H20" t="str">
            <v>XVI. VUKOVARSKO-SRIJEMSKA</v>
          </cell>
        </row>
        <row r="21">
          <cell r="H21" t="str">
            <v>XVII. SPLITSKO-DALMATINSKA</v>
          </cell>
        </row>
        <row r="22">
          <cell r="H22" t="str">
            <v>XVIII. ISTARSKA</v>
          </cell>
        </row>
        <row r="23">
          <cell r="H23" t="str">
            <v>XIX. DUBROVAČKO-NERETVANSKA</v>
          </cell>
        </row>
        <row r="24">
          <cell r="H24" t="str">
            <v>XX. MEĐIMURSKA</v>
          </cell>
        </row>
        <row r="25">
          <cell r="H25" t="str">
            <v>XXI. GRAD ZAGREB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EFAA-65E3-48FF-8BFD-90FE727F32A5}">
  <sheetPr codeName="List1"/>
  <dimension ref="A1:X29"/>
  <sheetViews>
    <sheetView tabSelected="1" zoomScale="85" zoomScaleNormal="85" zoomScaleSheetLayoutView="85" workbookViewId="0">
      <selection activeCell="C7" sqref="C7:F8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19.5703125" style="1" customWidth="1"/>
    <col min="4" max="4" width="15.140625" style="1" customWidth="1"/>
    <col min="5" max="6" width="15.7109375" style="1" customWidth="1"/>
    <col min="7" max="7" width="14.5703125" style="1" customWidth="1"/>
    <col min="8" max="8" width="20.140625" style="1" customWidth="1"/>
    <col min="9" max="9" width="20.28515625" style="1" customWidth="1"/>
    <col min="10" max="10" width="14.7109375" style="1" customWidth="1"/>
    <col min="11" max="11" width="15.7109375" style="1" customWidth="1"/>
    <col min="12" max="12" width="13.42578125" style="1" customWidth="1"/>
    <col min="13" max="13" width="9.140625" style="1" hidden="1" customWidth="1"/>
    <col min="14" max="14" width="20.7109375" style="1" hidden="1" customWidth="1"/>
    <col min="15" max="15" width="57.5703125" style="1" hidden="1" customWidth="1"/>
    <col min="16" max="17" width="9.140625" style="1" hidden="1" customWidth="1"/>
    <col min="18" max="18" width="15.42578125" style="1" hidden="1" customWidth="1"/>
    <col min="19" max="19" width="12.5703125" style="1" hidden="1" customWidth="1"/>
    <col min="20" max="20" width="9.140625" style="1" hidden="1" customWidth="1"/>
    <col min="21" max="21" width="46" style="1" hidden="1" customWidth="1"/>
    <col min="22" max="23" width="15.42578125" style="1" hidden="1" customWidth="1"/>
    <col min="24" max="24" width="15.5703125" style="1" hidden="1" customWidth="1"/>
    <col min="25" max="25" width="22.28515625" style="1" customWidth="1"/>
    <col min="26" max="26" width="38.28515625" style="1" customWidth="1"/>
    <col min="27" max="27" width="9.140625" style="1" customWidth="1"/>
    <col min="28" max="16384" width="9.140625" style="1"/>
  </cols>
  <sheetData>
    <row r="1" spans="1:24" ht="93" customHeight="1" thickBot="1" x14ac:dyDescent="0.3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24" ht="45.75" customHeight="1" thickBot="1" x14ac:dyDescent="0.3">
      <c r="A2" s="82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24" ht="24.75" customHeight="1" thickBot="1" x14ac:dyDescent="0.3">
      <c r="A3" s="115" t="s">
        <v>78</v>
      </c>
      <c r="B3" s="116"/>
      <c r="C3" s="57"/>
      <c r="D3" s="57"/>
      <c r="E3" s="57"/>
      <c r="F3" s="57"/>
      <c r="G3" s="57"/>
      <c r="H3" s="57"/>
      <c r="I3" s="56" t="s">
        <v>80</v>
      </c>
      <c r="J3" s="56"/>
      <c r="K3" s="56"/>
      <c r="L3" s="38">
        <v>1</v>
      </c>
    </row>
    <row r="4" spans="1:24" ht="24" customHeight="1" x14ac:dyDescent="0.25">
      <c r="A4" s="66" t="s">
        <v>110</v>
      </c>
      <c r="B4" s="67"/>
      <c r="C4" s="67"/>
      <c r="D4" s="67"/>
      <c r="E4" s="64"/>
      <c r="F4" s="63" t="s">
        <v>79</v>
      </c>
      <c r="G4" s="63"/>
      <c r="H4" s="63"/>
      <c r="I4" s="39">
        <f>V27</f>
        <v>0</v>
      </c>
      <c r="J4" s="58" t="str">
        <f>IF(E4="DA","HRK bez PDV-a",IF(E4="DJELOMIČNO","HRK s PDV-om",IF(E4="NE","HRK s PDV-om","!!definirajte korištenje PDV-a kao pretporeza!!")))</f>
        <v>!!definirajte korištenje PDV-a kao pretporeza!!</v>
      </c>
      <c r="K4" s="58"/>
      <c r="L4" s="59"/>
    </row>
    <row r="5" spans="1:24" ht="24" customHeight="1" thickBot="1" x14ac:dyDescent="0.3">
      <c r="A5" s="68"/>
      <c r="B5" s="69"/>
      <c r="C5" s="69"/>
      <c r="D5" s="69"/>
      <c r="E5" s="65"/>
      <c r="F5" s="62" t="s">
        <v>85</v>
      </c>
      <c r="G5" s="62"/>
      <c r="H5" s="62"/>
      <c r="I5" s="40">
        <f>IF(W27&lt;=400000,W27,400000)</f>
        <v>0</v>
      </c>
      <c r="J5" s="60" t="str">
        <f>IF(E4="DA","HRK bez PDV-a",IF(E4="DJELOMIČNO","HRK s PDV-om",IF(E4="NE","HRK s PDV-om","!!definirajte korištenje PDV-a kao pretporeza!!")))</f>
        <v>!!definirajte korištenje PDV-a kao pretporeza!!</v>
      </c>
      <c r="K5" s="60"/>
      <c r="L5" s="61"/>
      <c r="N5" s="53"/>
    </row>
    <row r="6" spans="1:24" ht="21" customHeight="1" thickBot="1" x14ac:dyDescent="0.3">
      <c r="A6" s="91" t="s">
        <v>10</v>
      </c>
      <c r="B6" s="92"/>
      <c r="C6" s="92"/>
      <c r="D6" s="92"/>
      <c r="E6" s="92"/>
      <c r="F6" s="93"/>
      <c r="G6" s="94" t="s">
        <v>11</v>
      </c>
      <c r="H6" s="94"/>
      <c r="I6" s="94"/>
      <c r="J6" s="94"/>
      <c r="K6" s="94"/>
      <c r="L6" s="95"/>
      <c r="V6" s="1" t="s">
        <v>117</v>
      </c>
      <c r="W6" s="1" t="s">
        <v>118</v>
      </c>
    </row>
    <row r="7" spans="1:24" ht="24.95" customHeight="1" thickBot="1" x14ac:dyDescent="0.3">
      <c r="A7" s="107" t="s">
        <v>14</v>
      </c>
      <c r="B7" s="108"/>
      <c r="C7" s="111"/>
      <c r="D7" s="112"/>
      <c r="E7" s="112"/>
      <c r="F7" s="112"/>
      <c r="G7" s="41" t="s">
        <v>1</v>
      </c>
      <c r="H7" s="96"/>
      <c r="I7" s="96"/>
      <c r="J7" s="96"/>
      <c r="K7" s="96"/>
      <c r="L7" s="97"/>
      <c r="O7" s="42" t="s">
        <v>20</v>
      </c>
      <c r="P7" s="6" t="s">
        <v>24</v>
      </c>
      <c r="R7" s="43" t="s">
        <v>45</v>
      </c>
      <c r="S7" s="1" t="s">
        <v>69</v>
      </c>
      <c r="T7" s="25">
        <v>1</v>
      </c>
      <c r="U7" s="1" t="s">
        <v>86</v>
      </c>
      <c r="V7" s="37">
        <f>'Lokacije provedbe (1)'!I10</f>
        <v>0</v>
      </c>
      <c r="W7" s="37">
        <f>'Lokacije provedbe (1)'!K10</f>
        <v>0</v>
      </c>
      <c r="X7" s="35"/>
    </row>
    <row r="8" spans="1:24" ht="24.95" customHeight="1" thickBot="1" x14ac:dyDescent="0.3">
      <c r="A8" s="109"/>
      <c r="B8" s="110"/>
      <c r="C8" s="113"/>
      <c r="D8" s="114"/>
      <c r="E8" s="114"/>
      <c r="F8" s="114"/>
      <c r="G8" s="44" t="s">
        <v>2</v>
      </c>
      <c r="H8" s="45"/>
      <c r="I8" s="85" t="s">
        <v>13</v>
      </c>
      <c r="J8" s="86"/>
      <c r="K8" s="87"/>
      <c r="L8" s="46"/>
      <c r="O8" s="42" t="s">
        <v>21</v>
      </c>
      <c r="P8" s="7" t="s">
        <v>25</v>
      </c>
      <c r="R8" s="43" t="s">
        <v>46</v>
      </c>
      <c r="S8" s="1" t="s">
        <v>67</v>
      </c>
      <c r="T8" s="25">
        <v>2</v>
      </c>
      <c r="U8" s="1" t="s">
        <v>87</v>
      </c>
      <c r="V8" s="36">
        <f>'Lokacije provedbe (2)'!I10</f>
        <v>0</v>
      </c>
      <c r="W8" s="37">
        <f>'Lokacije provedbe (2)'!K10</f>
        <v>0</v>
      </c>
      <c r="X8" s="35"/>
    </row>
    <row r="9" spans="1:24" ht="24.95" customHeight="1" thickBot="1" x14ac:dyDescent="0.3">
      <c r="A9" s="54" t="s">
        <v>15</v>
      </c>
      <c r="B9" s="55"/>
      <c r="C9" s="75"/>
      <c r="D9" s="75"/>
      <c r="E9" s="75"/>
      <c r="F9" s="100"/>
      <c r="G9" s="48" t="s">
        <v>3</v>
      </c>
      <c r="H9" s="47"/>
      <c r="I9" s="49" t="s">
        <v>4</v>
      </c>
      <c r="J9" s="104"/>
      <c r="K9" s="105"/>
      <c r="L9" s="106"/>
      <c r="O9" s="42" t="s">
        <v>22</v>
      </c>
      <c r="P9" s="7" t="s">
        <v>26</v>
      </c>
      <c r="S9" s="1" t="s">
        <v>68</v>
      </c>
      <c r="T9" s="25">
        <v>3</v>
      </c>
      <c r="U9" s="1" t="s">
        <v>88</v>
      </c>
      <c r="V9" s="36">
        <f>'Lokacije provedbe (3)'!I10</f>
        <v>0</v>
      </c>
      <c r="W9" s="37">
        <f>'Lokacije provedbe (3)'!K10</f>
        <v>0</v>
      </c>
      <c r="X9" s="35"/>
    </row>
    <row r="10" spans="1:24" ht="24.95" customHeight="1" thickBot="1" x14ac:dyDescent="0.3">
      <c r="A10" s="54" t="s">
        <v>0</v>
      </c>
      <c r="B10" s="55"/>
      <c r="C10" s="89"/>
      <c r="D10" s="89"/>
      <c r="E10" s="89"/>
      <c r="F10" s="90"/>
      <c r="G10" s="50" t="s">
        <v>17</v>
      </c>
      <c r="H10" s="98"/>
      <c r="I10" s="98"/>
      <c r="J10" s="98"/>
      <c r="K10" s="98"/>
      <c r="L10" s="99"/>
      <c r="O10" s="42" t="s">
        <v>23</v>
      </c>
      <c r="P10" s="7" t="s">
        <v>27</v>
      </c>
      <c r="T10" s="25">
        <v>4</v>
      </c>
      <c r="U10" s="1" t="s">
        <v>89</v>
      </c>
      <c r="V10" s="36">
        <f>'Lokacije provedbe (4)'!I10</f>
        <v>0</v>
      </c>
      <c r="W10" s="37">
        <f>'Lokacije provedbe (4)'!K10</f>
        <v>0</v>
      </c>
      <c r="X10" s="35"/>
    </row>
    <row r="11" spans="1:24" ht="24.95" customHeight="1" thickBot="1" x14ac:dyDescent="0.3">
      <c r="A11" s="128" t="s">
        <v>56</v>
      </c>
      <c r="B11" s="129"/>
      <c r="C11" s="72"/>
      <c r="D11" s="72"/>
      <c r="E11" s="72"/>
      <c r="F11" s="74"/>
      <c r="G11" s="51" t="s">
        <v>57</v>
      </c>
      <c r="H11" s="126"/>
      <c r="I11" s="126"/>
      <c r="J11" s="126"/>
      <c r="K11" s="126"/>
      <c r="L11" s="127"/>
      <c r="O11" s="42" t="s">
        <v>48</v>
      </c>
      <c r="P11" s="7" t="s">
        <v>28</v>
      </c>
      <c r="T11" s="25">
        <v>5</v>
      </c>
      <c r="U11" s="1" t="s">
        <v>90</v>
      </c>
      <c r="V11" s="36">
        <f>'Lokacije provedbe (5)'!I10</f>
        <v>0</v>
      </c>
      <c r="W11" s="37">
        <f>'Lokacije provedbe (5)'!K10</f>
        <v>0</v>
      </c>
      <c r="X11" s="35"/>
    </row>
    <row r="12" spans="1:24" ht="21" customHeight="1" thickBot="1" x14ac:dyDescent="0.3">
      <c r="A12" s="101" t="s">
        <v>16</v>
      </c>
      <c r="B12" s="102"/>
      <c r="C12" s="102"/>
      <c r="D12" s="102"/>
      <c r="E12" s="102"/>
      <c r="F12" s="103"/>
      <c r="G12" s="88" t="s">
        <v>12</v>
      </c>
      <c r="H12" s="88"/>
      <c r="I12" s="88"/>
      <c r="J12" s="88"/>
      <c r="K12" s="88"/>
      <c r="L12" s="88"/>
      <c r="O12" s="2" t="s">
        <v>49</v>
      </c>
      <c r="P12" s="7" t="s">
        <v>29</v>
      </c>
      <c r="T12" s="25">
        <v>6</v>
      </c>
      <c r="U12" s="1" t="s">
        <v>91</v>
      </c>
      <c r="V12" s="36">
        <f>'Lokacije provedbe (6)'!I10</f>
        <v>0</v>
      </c>
      <c r="W12" s="37">
        <f>'Lokacije provedbe (6)'!K10</f>
        <v>0</v>
      </c>
      <c r="X12" s="35"/>
    </row>
    <row r="13" spans="1:24" ht="24.95" customHeight="1" thickBot="1" x14ac:dyDescent="0.3">
      <c r="A13" s="135" t="s">
        <v>5</v>
      </c>
      <c r="B13" s="136"/>
      <c r="C13" s="133"/>
      <c r="D13" s="133"/>
      <c r="E13" s="133"/>
      <c r="F13" s="137"/>
      <c r="G13" s="41" t="s">
        <v>5</v>
      </c>
      <c r="H13" s="133"/>
      <c r="I13" s="133"/>
      <c r="J13" s="133"/>
      <c r="K13" s="133"/>
      <c r="L13" s="134"/>
      <c r="O13" s="9" t="s">
        <v>50</v>
      </c>
      <c r="P13" s="7" t="s">
        <v>30</v>
      </c>
      <c r="T13" s="25">
        <v>7</v>
      </c>
      <c r="U13" s="1" t="s">
        <v>92</v>
      </c>
      <c r="V13" s="36">
        <f>'Lokacije provedbe (7)'!I10</f>
        <v>0</v>
      </c>
      <c r="W13" s="37">
        <f>'Lokacije provedbe (7)'!K10</f>
        <v>0</v>
      </c>
      <c r="X13" s="35"/>
    </row>
    <row r="14" spans="1:24" ht="24.95" customHeight="1" thickBot="1" x14ac:dyDescent="0.3">
      <c r="A14" s="54" t="s">
        <v>6</v>
      </c>
      <c r="B14" s="55"/>
      <c r="C14" s="75"/>
      <c r="D14" s="75"/>
      <c r="E14" s="75"/>
      <c r="F14" s="100"/>
      <c r="G14" s="48" t="s">
        <v>6</v>
      </c>
      <c r="H14" s="75"/>
      <c r="I14" s="75"/>
      <c r="J14" s="75"/>
      <c r="K14" s="75"/>
      <c r="L14" s="76"/>
      <c r="O14" s="2" t="s">
        <v>51</v>
      </c>
      <c r="P14" s="7" t="s">
        <v>31</v>
      </c>
      <c r="T14" s="25">
        <v>8</v>
      </c>
      <c r="U14" s="1" t="s">
        <v>93</v>
      </c>
      <c r="V14" s="36">
        <f>'Lokacije provedbe (8)'!I10</f>
        <v>0</v>
      </c>
      <c r="W14" s="37">
        <f>'Lokacije provedbe (8)'!K10</f>
        <v>0</v>
      </c>
      <c r="X14" s="35"/>
    </row>
    <row r="15" spans="1:24" ht="24.95" customHeight="1" thickBot="1" x14ac:dyDescent="0.3">
      <c r="A15" s="77" t="s">
        <v>7</v>
      </c>
      <c r="B15" s="78"/>
      <c r="C15" s="75"/>
      <c r="D15" s="75"/>
      <c r="E15" s="75"/>
      <c r="F15" s="76"/>
      <c r="G15" s="48" t="s">
        <v>9</v>
      </c>
      <c r="H15" s="75"/>
      <c r="I15" s="75"/>
      <c r="J15" s="75"/>
      <c r="K15" s="75"/>
      <c r="L15" s="76"/>
      <c r="O15" s="2" t="s">
        <v>52</v>
      </c>
      <c r="P15" s="7" t="s">
        <v>32</v>
      </c>
      <c r="T15" s="25">
        <v>9</v>
      </c>
      <c r="U15" s="1" t="s">
        <v>94</v>
      </c>
      <c r="V15" s="36">
        <f>'Lokacije provedbe (9)'!I10</f>
        <v>0</v>
      </c>
      <c r="W15" s="37">
        <f>'Lokacije provedbe (9)'!K10</f>
        <v>0</v>
      </c>
      <c r="X15" s="35"/>
    </row>
    <row r="16" spans="1:24" ht="24.95" customHeight="1" thickBot="1" x14ac:dyDescent="0.3">
      <c r="A16" s="70" t="s">
        <v>8</v>
      </c>
      <c r="B16" s="71"/>
      <c r="C16" s="72"/>
      <c r="D16" s="72"/>
      <c r="E16" s="72"/>
      <c r="F16" s="74"/>
      <c r="G16" s="51" t="s">
        <v>18</v>
      </c>
      <c r="H16" s="72"/>
      <c r="I16" s="72"/>
      <c r="J16" s="72"/>
      <c r="K16" s="72"/>
      <c r="L16" s="73"/>
      <c r="O16" s="2" t="s">
        <v>53</v>
      </c>
      <c r="P16" s="7" t="s">
        <v>33</v>
      </c>
      <c r="T16" s="25">
        <v>10</v>
      </c>
      <c r="U16" s="1" t="s">
        <v>95</v>
      </c>
      <c r="V16" s="36">
        <f>'Lokacije provedbe (10)'!I10</f>
        <v>0</v>
      </c>
      <c r="W16" s="37">
        <f>'Lokacije provedbe (10)'!K10</f>
        <v>0</v>
      </c>
      <c r="X16" s="35"/>
    </row>
    <row r="17" spans="1:24" ht="21" customHeight="1" thickBot="1" x14ac:dyDescent="0.3">
      <c r="A17" s="130" t="s">
        <v>58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2"/>
      <c r="O17" s="2" t="s">
        <v>54</v>
      </c>
      <c r="P17" s="7" t="s">
        <v>34</v>
      </c>
      <c r="T17" s="25">
        <v>11</v>
      </c>
      <c r="U17" s="1" t="s">
        <v>96</v>
      </c>
      <c r="V17" s="36">
        <f>'Lokacije provedbe (11)'!I10</f>
        <v>0</v>
      </c>
      <c r="W17" s="37">
        <f>'Lokacije provedbe (11)'!K10</f>
        <v>0</v>
      </c>
      <c r="X17" s="35"/>
    </row>
    <row r="18" spans="1:24" ht="24.95" customHeight="1" thickBot="1" x14ac:dyDescent="0.3">
      <c r="A18" s="135" t="s">
        <v>5</v>
      </c>
      <c r="B18" s="136"/>
      <c r="C18" s="133"/>
      <c r="D18" s="133"/>
      <c r="E18" s="133"/>
      <c r="F18" s="137"/>
      <c r="G18" s="135" t="s">
        <v>5</v>
      </c>
      <c r="H18" s="136"/>
      <c r="I18" s="133"/>
      <c r="J18" s="133"/>
      <c r="K18" s="133"/>
      <c r="L18" s="134"/>
      <c r="O18" s="11" t="s">
        <v>81</v>
      </c>
      <c r="P18" s="7" t="s">
        <v>35</v>
      </c>
      <c r="T18" s="25">
        <v>12</v>
      </c>
      <c r="U18" s="1" t="s">
        <v>97</v>
      </c>
      <c r="V18" s="36">
        <f>'Lokacije provedbe (12)'!I10</f>
        <v>0</v>
      </c>
      <c r="W18" s="37">
        <f>'Lokacije provedbe (12)'!K10</f>
        <v>0</v>
      </c>
      <c r="X18" s="35"/>
    </row>
    <row r="19" spans="1:24" ht="24.95" customHeight="1" thickBot="1" x14ac:dyDescent="0.3">
      <c r="A19" s="54" t="s">
        <v>6</v>
      </c>
      <c r="B19" s="55"/>
      <c r="C19" s="75"/>
      <c r="D19" s="75"/>
      <c r="E19" s="75"/>
      <c r="F19" s="100"/>
      <c r="G19" s="54" t="s">
        <v>6</v>
      </c>
      <c r="H19" s="55"/>
      <c r="I19" s="75"/>
      <c r="J19" s="75"/>
      <c r="K19" s="75"/>
      <c r="L19" s="76"/>
      <c r="M19" s="4"/>
      <c r="N19" s="4"/>
      <c r="O19" s="11" t="s">
        <v>47</v>
      </c>
      <c r="P19" s="7" t="s">
        <v>36</v>
      </c>
      <c r="Q19" s="4"/>
      <c r="R19" s="4"/>
      <c r="S19" s="4"/>
      <c r="T19" s="26">
        <v>13</v>
      </c>
      <c r="U19" s="1" t="s">
        <v>98</v>
      </c>
      <c r="V19" s="36">
        <f>'Lokacije provedbe (13)'!I10</f>
        <v>0</v>
      </c>
      <c r="W19" s="37">
        <f>'Lokacije provedbe (13)'!K10</f>
        <v>0</v>
      </c>
      <c r="X19" s="35"/>
    </row>
    <row r="20" spans="1:24" ht="24.95" customHeight="1" thickBot="1" x14ac:dyDescent="0.3">
      <c r="A20" s="77" t="s">
        <v>7</v>
      </c>
      <c r="B20" s="78"/>
      <c r="C20" s="75"/>
      <c r="D20" s="75"/>
      <c r="E20" s="75"/>
      <c r="F20" s="76"/>
      <c r="G20" s="77" t="s">
        <v>7</v>
      </c>
      <c r="H20" s="78"/>
      <c r="I20" s="75"/>
      <c r="J20" s="75"/>
      <c r="K20" s="75"/>
      <c r="L20" s="76"/>
      <c r="M20" s="4"/>
      <c r="N20" s="4"/>
      <c r="P20" s="7" t="s">
        <v>37</v>
      </c>
      <c r="Q20" s="4"/>
      <c r="R20" s="4"/>
      <c r="S20" s="4"/>
      <c r="T20" s="26">
        <v>14</v>
      </c>
      <c r="U20" s="1" t="s">
        <v>99</v>
      </c>
      <c r="V20" s="36">
        <f>'Lokacije provedbe (14)'!I10</f>
        <v>0</v>
      </c>
      <c r="W20" s="37">
        <f>'Lokacije provedbe (14)'!K10</f>
        <v>0</v>
      </c>
      <c r="X20" s="35"/>
    </row>
    <row r="21" spans="1:24" ht="24.95" customHeight="1" thickBot="1" x14ac:dyDescent="0.3">
      <c r="A21" s="70" t="s">
        <v>8</v>
      </c>
      <c r="B21" s="71"/>
      <c r="C21" s="72"/>
      <c r="D21" s="72"/>
      <c r="E21" s="72"/>
      <c r="F21" s="74"/>
      <c r="G21" s="70" t="s">
        <v>8</v>
      </c>
      <c r="H21" s="71"/>
      <c r="I21" s="72"/>
      <c r="J21" s="72"/>
      <c r="K21" s="72"/>
      <c r="L21" s="73"/>
      <c r="M21" s="4"/>
      <c r="N21" s="4"/>
      <c r="O21" s="4"/>
      <c r="P21" s="7" t="s">
        <v>38</v>
      </c>
      <c r="Q21" s="4"/>
      <c r="R21" s="4"/>
      <c r="S21" s="4"/>
      <c r="T21" s="26">
        <v>15</v>
      </c>
      <c r="U21" s="1" t="s">
        <v>100</v>
      </c>
      <c r="V21" s="36">
        <f>'Lokacije provedbe (15)'!I10</f>
        <v>0</v>
      </c>
      <c r="W21" s="37">
        <f>'Lokacije provedbe (15)'!K10</f>
        <v>0</v>
      </c>
      <c r="X21" s="35"/>
    </row>
    <row r="22" spans="1:24" ht="21" customHeight="1" thickBot="1" x14ac:dyDescent="0.3">
      <c r="A22" s="117" t="s">
        <v>115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4"/>
      <c r="N22" s="4"/>
      <c r="O22" s="4"/>
      <c r="P22" s="7" t="s">
        <v>39</v>
      </c>
      <c r="Q22" s="4"/>
      <c r="R22" s="4"/>
      <c r="S22" s="4"/>
      <c r="T22" s="26">
        <v>16</v>
      </c>
      <c r="U22" s="1" t="s">
        <v>101</v>
      </c>
      <c r="V22" s="36">
        <f>'Lokacije provedbe (16)'!I10</f>
        <v>0</v>
      </c>
      <c r="W22" s="37">
        <f>'Lokacije provedbe (16)'!K10</f>
        <v>0</v>
      </c>
      <c r="X22" s="35"/>
    </row>
    <row r="23" spans="1:24" ht="21" customHeight="1" thickBot="1" x14ac:dyDescent="0.3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2"/>
      <c r="M23" s="4"/>
      <c r="N23" s="4"/>
      <c r="O23" s="4"/>
      <c r="P23" s="7" t="s">
        <v>40</v>
      </c>
      <c r="Q23" s="4"/>
      <c r="R23" s="4"/>
      <c r="S23" s="4"/>
      <c r="T23" s="26">
        <v>17</v>
      </c>
      <c r="U23" s="1" t="s">
        <v>102</v>
      </c>
      <c r="V23" s="36">
        <f>'Lokacije provedbe (17)'!I10</f>
        <v>0</v>
      </c>
      <c r="W23" s="37">
        <f>'Lokacije provedbe (17)'!K10</f>
        <v>0</v>
      </c>
      <c r="X23" s="35"/>
    </row>
    <row r="24" spans="1:24" ht="21" customHeight="1" thickBot="1" x14ac:dyDescent="0.3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M24" s="4"/>
      <c r="N24" s="4"/>
      <c r="O24" s="4"/>
      <c r="P24" s="7" t="s">
        <v>41</v>
      </c>
      <c r="Q24" s="4"/>
      <c r="R24" s="4"/>
      <c r="S24" s="4"/>
      <c r="T24" s="26">
        <v>18</v>
      </c>
      <c r="U24" s="1" t="s">
        <v>103</v>
      </c>
      <c r="V24" s="36">
        <f>'Lokacije provedbe (18)'!I10</f>
        <v>0</v>
      </c>
      <c r="W24" s="37">
        <f>'Lokacije provedbe (18)'!K10</f>
        <v>0</v>
      </c>
      <c r="X24" s="35"/>
    </row>
    <row r="25" spans="1:24" ht="21" customHeight="1" thickBot="1" x14ac:dyDescent="0.3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  <c r="M25" s="4"/>
      <c r="N25" s="4"/>
      <c r="O25" s="4"/>
      <c r="P25" s="7" t="s">
        <v>42</v>
      </c>
      <c r="Q25" s="4"/>
      <c r="R25" s="4"/>
      <c r="S25" s="4"/>
      <c r="T25" s="26">
        <v>19</v>
      </c>
      <c r="U25" s="1" t="s">
        <v>104</v>
      </c>
      <c r="V25" s="36">
        <f>'Lokacije provedbe (19)'!I10</f>
        <v>0</v>
      </c>
      <c r="W25" s="37">
        <f>'Lokacije provedbe (19)'!K10</f>
        <v>0</v>
      </c>
      <c r="X25" s="35"/>
    </row>
    <row r="26" spans="1:24" ht="21" customHeight="1" thickBot="1" x14ac:dyDescent="0.3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2"/>
      <c r="M26" s="4"/>
      <c r="N26" s="4"/>
      <c r="O26" s="4"/>
      <c r="P26" s="7" t="s">
        <v>43</v>
      </c>
      <c r="Q26" s="4"/>
      <c r="R26" s="4"/>
      <c r="S26" s="4"/>
      <c r="T26" s="26">
        <v>20</v>
      </c>
      <c r="U26" s="1" t="s">
        <v>105</v>
      </c>
      <c r="V26" s="36">
        <f>'Lokacije provedbe (20)'!I10</f>
        <v>0</v>
      </c>
      <c r="W26" s="37">
        <f>'Lokacije provedbe (20)'!K10</f>
        <v>0</v>
      </c>
      <c r="X26" s="35"/>
    </row>
    <row r="27" spans="1:24" ht="27.75" customHeight="1" thickBot="1" x14ac:dyDescent="0.3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5"/>
      <c r="M27" s="5"/>
      <c r="P27" s="7" t="s">
        <v>44</v>
      </c>
      <c r="U27" s="1" t="s">
        <v>106</v>
      </c>
      <c r="V27" s="52">
        <f>SUM(V7:V26)</f>
        <v>0</v>
      </c>
      <c r="W27" s="52">
        <f>SUM(W7:W26)</f>
        <v>0</v>
      </c>
      <c r="X27" s="35"/>
    </row>
    <row r="28" spans="1:24" x14ac:dyDescent="0.25">
      <c r="U28" s="1" t="s">
        <v>107</v>
      </c>
      <c r="V28" s="35"/>
      <c r="W28" s="35"/>
      <c r="X28" s="35"/>
    </row>
    <row r="29" spans="1:24" x14ac:dyDescent="0.25">
      <c r="U29" s="1" t="s">
        <v>108</v>
      </c>
      <c r="V29" s="35"/>
      <c r="W29" s="35"/>
      <c r="X29" s="35"/>
    </row>
  </sheetData>
  <sheetProtection algorithmName="SHA-512" hashValue="0+SceESceHs7Xdzxj8mzhxhtpc8a5a+k9pRdKSZXNtwPDjoDDM6TuQVFQk59YlGUUNuYUXS/eWdz0/QOnxNp2A==" saltValue="/8mgJfcx1VE2ig5ZbXLCww==" spinCount="100000" sheet="1" objects="1" scenarios="1"/>
  <mergeCells count="58">
    <mergeCell ref="C16:F16"/>
    <mergeCell ref="A20:B20"/>
    <mergeCell ref="C18:F18"/>
    <mergeCell ref="G18:H18"/>
    <mergeCell ref="I18:L18"/>
    <mergeCell ref="C19:F19"/>
    <mergeCell ref="A18:B18"/>
    <mergeCell ref="A19:B19"/>
    <mergeCell ref="A22:L27"/>
    <mergeCell ref="C11:F11"/>
    <mergeCell ref="H11:L11"/>
    <mergeCell ref="A10:B10"/>
    <mergeCell ref="A11:B11"/>
    <mergeCell ref="A17:L17"/>
    <mergeCell ref="H13:L13"/>
    <mergeCell ref="H14:L14"/>
    <mergeCell ref="H15:L15"/>
    <mergeCell ref="H16:L16"/>
    <mergeCell ref="A13:B13"/>
    <mergeCell ref="A15:B15"/>
    <mergeCell ref="A16:B16"/>
    <mergeCell ref="C13:F13"/>
    <mergeCell ref="C14:F14"/>
    <mergeCell ref="C15:F15"/>
    <mergeCell ref="A1:L1"/>
    <mergeCell ref="A2:L2"/>
    <mergeCell ref="I8:K8"/>
    <mergeCell ref="G12:L12"/>
    <mergeCell ref="C10:F10"/>
    <mergeCell ref="A6:F6"/>
    <mergeCell ref="G6:L6"/>
    <mergeCell ref="H7:L7"/>
    <mergeCell ref="H10:L10"/>
    <mergeCell ref="A9:B9"/>
    <mergeCell ref="C9:F9"/>
    <mergeCell ref="A12:F12"/>
    <mergeCell ref="J9:L9"/>
    <mergeCell ref="A7:B8"/>
    <mergeCell ref="C7:F8"/>
    <mergeCell ref="A3:B3"/>
    <mergeCell ref="A21:B21"/>
    <mergeCell ref="G21:H21"/>
    <mergeCell ref="I21:L21"/>
    <mergeCell ref="C21:F21"/>
    <mergeCell ref="G19:H19"/>
    <mergeCell ref="I19:L19"/>
    <mergeCell ref="C20:F20"/>
    <mergeCell ref="G20:H20"/>
    <mergeCell ref="I20:L20"/>
    <mergeCell ref="A14:B14"/>
    <mergeCell ref="I3:K3"/>
    <mergeCell ref="C3:H3"/>
    <mergeCell ref="J4:L4"/>
    <mergeCell ref="J5:L5"/>
    <mergeCell ref="F5:H5"/>
    <mergeCell ref="F4:H4"/>
    <mergeCell ref="E4:E5"/>
    <mergeCell ref="A4:D5"/>
  </mergeCells>
  <phoneticPr fontId="2" type="noConversion"/>
  <conditionalFormatting sqref="M19:M26">
    <cfRule type="notContainsBlanks" dxfId="102" priority="3">
      <formula>LEN(TRIM(M19))&gt;0</formula>
    </cfRule>
  </conditionalFormatting>
  <conditionalFormatting sqref="J4:L5">
    <cfRule type="containsText" dxfId="101" priority="2" operator="containsText" text="!!definirajte korištenje PDV-a kao pretporeza!!">
      <formula>NOT(ISERROR(SEARCH("!!definirajte korištenje PDV-a kao pretporeza!!",J4)))</formula>
    </cfRule>
  </conditionalFormatting>
  <conditionalFormatting sqref="N5">
    <cfRule type="cellIs" dxfId="100" priority="1" operator="greaterThan">
      <formula>1400000</formula>
    </cfRule>
  </conditionalFormatting>
  <dataValidations xWindow="1275" yWindow="452" count="8">
    <dataValidation type="textLength" operator="equal" allowBlank="1" showInputMessage="1" showErrorMessage="1" errorTitle="UPOZORENJE" error="OIB broj sastoji se od 11 znakova" sqref="C15:F15 C9:F9 C20:F20 I20:L20" xr:uid="{289BC60C-3705-4204-84C8-25EA513895A9}">
      <formula1>11</formula1>
    </dataValidation>
    <dataValidation type="textLength" operator="equal" allowBlank="1" showInputMessage="1" showErrorMessage="1" errorTitle="UPOZORENJE" error="Poštanski broj se sastoji od 5 znamenki" sqref="H9" xr:uid="{F0A709A4-0C5F-4BC1-82EF-E314EFB78A5B}">
      <formula1>5</formula1>
    </dataValidation>
    <dataValidation type="list" allowBlank="1" showInputMessage="1" showErrorMessage="1" errorTitle="Upozorenje" error="Odabrati vrijednost iz padajućeg izbornika" sqref="C10:F10" xr:uid="{C24EA2D2-6E1D-439C-AD99-039FD3D870D8}">
      <formula1>$O$7:$O$19</formula1>
    </dataValidation>
    <dataValidation type="list" allowBlank="1" showInputMessage="1" showErrorMessage="1" errorTitle="Upozorenje" error="Odabrati vrijednost iz padajućeg izbornika" sqref="H10:L10" xr:uid="{615AB73A-CC63-4C5A-84AA-9E3934847109}">
      <formula1>$P$7:$P$27</formula1>
    </dataValidation>
    <dataValidation type="list" allowBlank="1" showInputMessage="1" showErrorMessage="1" sqref="E4" xr:uid="{D17201D1-E18C-46D7-B489-772D16671EDE}">
      <formula1>$S$7:$S$9</formula1>
    </dataValidation>
    <dataValidation type="list" allowBlank="1" showInputMessage="1" showErrorMessage="1" sqref="L3" xr:uid="{AEF698FF-89FA-434F-AEF4-5179701560F9}">
      <formula1>$T$7:$T$26</formula1>
    </dataValidation>
    <dataValidation type="list" allowBlank="1" showInputMessage="1" showErrorMessage="1" errorTitle="Upozorenje" error="Odabrati vrijednost iz padajućeg izbornika" sqref="C11:F11" xr:uid="{5B9043C8-EF46-4E83-B79F-3733102871E1}">
      <formula1>$U$7:$U$29</formula1>
    </dataValidation>
    <dataValidation type="textLength" operator="equal" allowBlank="1" showInputMessage="1" showErrorMessage="1" errorTitle="Krivo upisan IBAN" error="IBAN se sastoji od 21 znakova" sqref="H11:L11" xr:uid="{0DCDC449-5EE7-4337-8029-27F71980C9EB}">
      <formula1>21</formula1>
    </dataValidation>
  </dataValidations>
  <pageMargins left="0.51181102362204722" right="0.51181102362204722" top="0.35433070866141736" bottom="0.35433070866141736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FD53C-1E36-4AC4-ABCC-A72F262EDF10}">
  <sheetPr codeName="List10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59" priority="5">
      <formula>LEN(TRIM(D31))&gt;0</formula>
    </cfRule>
  </conditionalFormatting>
  <conditionalFormatting sqref="I8:K8">
    <cfRule type="containsText" dxfId="58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57" priority="3" operator="containsText" text="!odaberite status mjesta!">
      <formula>NOT(ISERROR(SEARCH("!odaberite status mjesta!",J9)))</formula>
    </cfRule>
  </conditionalFormatting>
  <conditionalFormatting sqref="F25:F28">
    <cfRule type="containsText" dxfId="56" priority="2" operator="containsText" text="!odaberite status mjesta!">
      <formula>NOT(ISERROR(SEARCH("!odaberite status mjesta!",F25)))</formula>
    </cfRule>
  </conditionalFormatting>
  <conditionalFormatting sqref="K10:L10">
    <cfRule type="cellIs" dxfId="55" priority="1" operator="greaterThan">
      <formula>400000</formula>
    </cfRule>
  </conditionalFormatting>
  <dataValidations count="4">
    <dataValidation type="list" allowBlank="1" showInputMessage="1" showErrorMessage="1" sqref="C6" xr:uid="{973AD9DB-4644-4B8A-A586-BCE93520F76B}">
      <formula1>$L$18:$L$24</formula1>
    </dataValidation>
    <dataValidation type="list" allowBlank="1" showInputMessage="1" showErrorMessage="1" errorTitle="Upozorenje" error="Odabrati vrijednost iz padajućeg izbornika" sqref="H6:L6" xr:uid="{6F01E15D-92F6-4645-AF5D-FB63442444BB}">
      <formula1>$J$14:$J$34</formula1>
    </dataValidation>
    <dataValidation type="textLength" operator="equal" showInputMessage="1" errorTitle="UPOZORENJE" error="Broj šasije satoji se od 17 znakova" sqref="C4" xr:uid="{DFBED911-833A-4B56-92A8-C6A16FEB23B4}">
      <formula1>17</formula1>
    </dataValidation>
    <dataValidation type="textLength" operator="equal" allowBlank="1" showInputMessage="1" showErrorMessage="1" errorTitle="UPOZORENJE" error="Poštanski broj se sastoji od 5 znamenki" sqref="H5" xr:uid="{FCB22966-A5FB-4EB7-82CB-943B563C4615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C56E-A8B0-4BC2-8CD1-609CE7B39BE3}">
  <sheetPr codeName="List11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54" priority="5">
      <formula>LEN(TRIM(D31))&gt;0</formula>
    </cfRule>
  </conditionalFormatting>
  <conditionalFormatting sqref="I8:K8">
    <cfRule type="containsText" dxfId="5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52" priority="3" operator="containsText" text="!odaberite status mjesta!">
      <formula>NOT(ISERROR(SEARCH("!odaberite status mjesta!",J9)))</formula>
    </cfRule>
  </conditionalFormatting>
  <conditionalFormatting sqref="F25:F28">
    <cfRule type="containsText" dxfId="51" priority="2" operator="containsText" text="!odaberite status mjesta!">
      <formula>NOT(ISERROR(SEARCH("!odaberite status mjesta!",F25)))</formula>
    </cfRule>
  </conditionalFormatting>
  <conditionalFormatting sqref="K10:L10">
    <cfRule type="cellIs" dxfId="50" priority="1" operator="greaterThan">
      <formula>400000</formula>
    </cfRule>
  </conditionalFormatting>
  <dataValidations count="4">
    <dataValidation type="list" allowBlank="1" showInputMessage="1" showErrorMessage="1" sqref="C6" xr:uid="{2A9D9D8A-DA78-4F24-95C1-E9315E82DAEF}">
      <formula1>$L$18:$L$24</formula1>
    </dataValidation>
    <dataValidation type="list" allowBlank="1" showInputMessage="1" showErrorMessage="1" errorTitle="Upozorenje" error="Odabrati vrijednost iz padajućeg izbornika" sqref="H6:L6" xr:uid="{1A3A1E16-9840-422A-81EE-2E2823C56801}">
      <formula1>$J$14:$J$34</formula1>
    </dataValidation>
    <dataValidation type="textLength" operator="equal" showInputMessage="1" errorTitle="UPOZORENJE" error="Broj šasije satoji se od 17 znakova" sqref="C4" xr:uid="{93B29507-29BF-4278-8D32-75462AF21234}">
      <formula1>17</formula1>
    </dataValidation>
    <dataValidation type="textLength" operator="equal" allowBlank="1" showInputMessage="1" showErrorMessage="1" errorTitle="UPOZORENJE" error="Poštanski broj se sastoji od 5 znamenki" sqref="H5" xr:uid="{09832546-FD0B-462E-97EC-33A76FC56ED2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53810-5437-4AC3-8C3B-9E117029922D}">
  <sheetPr codeName="List12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49" priority="5">
      <formula>LEN(TRIM(D31))&gt;0</formula>
    </cfRule>
  </conditionalFormatting>
  <conditionalFormatting sqref="I8:K8">
    <cfRule type="containsText" dxfId="48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47" priority="3" operator="containsText" text="!odaberite status mjesta!">
      <formula>NOT(ISERROR(SEARCH("!odaberite status mjesta!",J9)))</formula>
    </cfRule>
  </conditionalFormatting>
  <conditionalFormatting sqref="F25:F28">
    <cfRule type="containsText" dxfId="46" priority="2" operator="containsText" text="!odaberite status mjesta!">
      <formula>NOT(ISERROR(SEARCH("!odaberite status mjesta!",F25)))</formula>
    </cfRule>
  </conditionalFormatting>
  <conditionalFormatting sqref="K10:L10">
    <cfRule type="cellIs" dxfId="45" priority="1" operator="greaterThan">
      <formula>400000</formula>
    </cfRule>
  </conditionalFormatting>
  <dataValidations count="4">
    <dataValidation type="list" allowBlank="1" showInputMessage="1" showErrorMessage="1" sqref="C6" xr:uid="{45B26F6C-5677-4605-9897-94552D274B85}">
      <formula1>$L$18:$L$24</formula1>
    </dataValidation>
    <dataValidation type="list" allowBlank="1" showInputMessage="1" showErrorMessage="1" errorTitle="Upozorenje" error="Odabrati vrijednost iz padajućeg izbornika" sqref="H6:L6" xr:uid="{464D1898-FAC5-48D4-9CE8-39715C7641C5}">
      <formula1>$J$14:$J$34</formula1>
    </dataValidation>
    <dataValidation type="textLength" operator="equal" showInputMessage="1" errorTitle="UPOZORENJE" error="Broj šasije satoji se od 17 znakova" sqref="C4" xr:uid="{9DC01DF8-C4F0-4BFA-89B1-49F36527D852}">
      <formula1>17</formula1>
    </dataValidation>
    <dataValidation type="textLength" operator="equal" allowBlank="1" showInputMessage="1" showErrorMessage="1" errorTitle="UPOZORENJE" error="Poštanski broj se sastoji od 5 znamenki" sqref="H5" xr:uid="{8B14841C-AD8B-4323-A10E-EFEB73C4BA4F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6A56-5324-4310-BDD3-B9763AA3237B}">
  <sheetPr codeName="List13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44" priority="5">
      <formula>LEN(TRIM(D31))&gt;0</formula>
    </cfRule>
  </conditionalFormatting>
  <conditionalFormatting sqref="I8:K8">
    <cfRule type="containsText" dxfId="4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42" priority="3" operator="containsText" text="!odaberite status mjesta!">
      <formula>NOT(ISERROR(SEARCH("!odaberite status mjesta!",J9)))</formula>
    </cfRule>
  </conditionalFormatting>
  <conditionalFormatting sqref="F25:F28">
    <cfRule type="containsText" dxfId="41" priority="2" operator="containsText" text="!odaberite status mjesta!">
      <formula>NOT(ISERROR(SEARCH("!odaberite status mjesta!",F25)))</formula>
    </cfRule>
  </conditionalFormatting>
  <conditionalFormatting sqref="K10:L10">
    <cfRule type="cellIs" dxfId="40" priority="1" operator="greaterThan">
      <formula>400000</formula>
    </cfRule>
  </conditionalFormatting>
  <dataValidations count="4">
    <dataValidation type="list" allowBlank="1" showInputMessage="1" showErrorMessage="1" sqref="C6" xr:uid="{9B8DE87B-783D-4FDD-A156-C5360318C69F}">
      <formula1>$L$18:$L$24</formula1>
    </dataValidation>
    <dataValidation type="list" allowBlank="1" showInputMessage="1" showErrorMessage="1" errorTitle="Upozorenje" error="Odabrati vrijednost iz padajućeg izbornika" sqref="H6:L6" xr:uid="{58976366-4E21-4041-B45F-0F8C0505D6FF}">
      <formula1>$J$14:$J$34</formula1>
    </dataValidation>
    <dataValidation type="textLength" operator="equal" showInputMessage="1" errorTitle="UPOZORENJE" error="Broj šasije satoji se od 17 znakova" sqref="C4" xr:uid="{FDB9884D-2920-4884-A615-2326039A2E7D}">
      <formula1>17</formula1>
    </dataValidation>
    <dataValidation type="textLength" operator="equal" allowBlank="1" showInputMessage="1" showErrorMessage="1" errorTitle="UPOZORENJE" error="Poštanski broj se sastoji od 5 znamenki" sqref="H5" xr:uid="{F8B9D66D-7D86-43B9-8FC1-DFEE5469B28C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8D10-13ED-4DF3-85AF-5D714FB27D5B}">
  <sheetPr codeName="List14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39" priority="5">
      <formula>LEN(TRIM(D31))&gt;0</formula>
    </cfRule>
  </conditionalFormatting>
  <conditionalFormatting sqref="I8:K8">
    <cfRule type="containsText" dxfId="38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37" priority="3" operator="containsText" text="!odaberite status mjesta!">
      <formula>NOT(ISERROR(SEARCH("!odaberite status mjesta!",J9)))</formula>
    </cfRule>
  </conditionalFormatting>
  <conditionalFormatting sqref="F25:F28">
    <cfRule type="containsText" dxfId="36" priority="2" operator="containsText" text="!odaberite status mjesta!">
      <formula>NOT(ISERROR(SEARCH("!odaberite status mjesta!",F25)))</formula>
    </cfRule>
  </conditionalFormatting>
  <conditionalFormatting sqref="K10:L10">
    <cfRule type="cellIs" dxfId="35" priority="1" operator="greaterThan">
      <formula>400000</formula>
    </cfRule>
  </conditionalFormatting>
  <dataValidations count="4">
    <dataValidation type="list" allowBlank="1" showInputMessage="1" showErrorMessage="1" sqref="C6" xr:uid="{8417C24D-CC79-4128-872C-CF0FDB40810F}">
      <formula1>$L$18:$L$24</formula1>
    </dataValidation>
    <dataValidation type="list" allowBlank="1" showInputMessage="1" showErrorMessage="1" errorTitle="Upozorenje" error="Odabrati vrijednost iz padajućeg izbornika" sqref="H6:L6" xr:uid="{C976D201-05D1-47E3-8E95-017AE530C3CF}">
      <formula1>$J$14:$J$34</formula1>
    </dataValidation>
    <dataValidation type="textLength" operator="equal" showInputMessage="1" errorTitle="UPOZORENJE" error="Broj šasije satoji se od 17 znakova" sqref="C4" xr:uid="{39940FC0-D4CA-4C52-8E7A-03D29026D9F2}">
      <formula1>17</formula1>
    </dataValidation>
    <dataValidation type="textLength" operator="equal" allowBlank="1" showInputMessage="1" showErrorMessage="1" errorTitle="UPOZORENJE" error="Poštanski broj se sastoji od 5 znamenki" sqref="H5" xr:uid="{46899FA6-633F-4A89-8E55-C2CBDFE79754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E1B0-F1FB-4BF9-871A-E3642E185CF5}">
  <sheetPr codeName="List15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34" priority="5">
      <formula>LEN(TRIM(D31))&gt;0</formula>
    </cfRule>
  </conditionalFormatting>
  <conditionalFormatting sqref="I8:K8">
    <cfRule type="containsText" dxfId="3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32" priority="3" operator="containsText" text="!odaberite status mjesta!">
      <formula>NOT(ISERROR(SEARCH("!odaberite status mjesta!",J9)))</formula>
    </cfRule>
  </conditionalFormatting>
  <conditionalFormatting sqref="F25:F28">
    <cfRule type="containsText" dxfId="31" priority="2" operator="containsText" text="!odaberite status mjesta!">
      <formula>NOT(ISERROR(SEARCH("!odaberite status mjesta!",F25)))</formula>
    </cfRule>
  </conditionalFormatting>
  <conditionalFormatting sqref="K10:L10">
    <cfRule type="cellIs" dxfId="30" priority="1" operator="greaterThan">
      <formula>400000</formula>
    </cfRule>
  </conditionalFormatting>
  <dataValidations count="4">
    <dataValidation type="list" allowBlank="1" showInputMessage="1" showErrorMessage="1" sqref="C6" xr:uid="{1A413143-5815-46A1-A1D8-9FAC5DD5418C}">
      <formula1>$L$18:$L$24</formula1>
    </dataValidation>
    <dataValidation type="list" allowBlank="1" showInputMessage="1" showErrorMessage="1" errorTitle="Upozorenje" error="Odabrati vrijednost iz padajućeg izbornika" sqref="H6:L6" xr:uid="{0FD0BEB8-0FE1-4C4C-8629-EF7F62DF6050}">
      <formula1>$J$14:$J$34</formula1>
    </dataValidation>
    <dataValidation type="textLength" operator="equal" showInputMessage="1" errorTitle="UPOZORENJE" error="Broj šasije satoji se od 17 znakova" sqref="C4" xr:uid="{93F43933-3139-4F60-A4F7-7E7FF2DB15C3}">
      <formula1>17</formula1>
    </dataValidation>
    <dataValidation type="textLength" operator="equal" allowBlank="1" showInputMessage="1" showErrorMessage="1" errorTitle="UPOZORENJE" error="Poštanski broj se sastoji od 5 znamenki" sqref="H5" xr:uid="{632ACEDD-B4B6-4146-BE5B-50C9A759F3B2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EB079-6D14-4B48-8D01-EDB556E36FB7}">
  <sheetPr codeName="List16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29" priority="5">
      <formula>LEN(TRIM(D31))&gt;0</formula>
    </cfRule>
  </conditionalFormatting>
  <conditionalFormatting sqref="I8:K8">
    <cfRule type="containsText" dxfId="28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27" priority="3" operator="containsText" text="!odaberite status mjesta!">
      <formula>NOT(ISERROR(SEARCH("!odaberite status mjesta!",J9)))</formula>
    </cfRule>
  </conditionalFormatting>
  <conditionalFormatting sqref="F25:F28">
    <cfRule type="containsText" dxfId="26" priority="2" operator="containsText" text="!odaberite status mjesta!">
      <formula>NOT(ISERROR(SEARCH("!odaberite status mjesta!",F25)))</formula>
    </cfRule>
  </conditionalFormatting>
  <conditionalFormatting sqref="K10:L10">
    <cfRule type="cellIs" dxfId="25" priority="1" operator="greaterThan">
      <formula>400000</formula>
    </cfRule>
  </conditionalFormatting>
  <dataValidations count="4">
    <dataValidation type="list" allowBlank="1" showInputMessage="1" showErrorMessage="1" sqref="C6" xr:uid="{1E5CC183-919A-4460-8510-2854DB1C3250}">
      <formula1>$L$18:$L$24</formula1>
    </dataValidation>
    <dataValidation type="list" allowBlank="1" showInputMessage="1" showErrorMessage="1" errorTitle="Upozorenje" error="Odabrati vrijednost iz padajućeg izbornika" sqref="H6:L6" xr:uid="{DC9BC216-B4CC-4975-AA2A-C7DB6BDF4F2D}">
      <formula1>$J$14:$J$34</formula1>
    </dataValidation>
    <dataValidation type="textLength" operator="equal" showInputMessage="1" errorTitle="UPOZORENJE" error="Broj šasije satoji se od 17 znakova" sqref="C4" xr:uid="{88A56179-F224-4733-AEC5-51E8F2E59B44}">
      <formula1>17</formula1>
    </dataValidation>
    <dataValidation type="textLength" operator="equal" allowBlank="1" showInputMessage="1" showErrorMessage="1" errorTitle="UPOZORENJE" error="Poštanski broj se sastoji od 5 znamenki" sqref="H5" xr:uid="{B8AADBE9-4B6E-407A-B862-C76A6F003A2E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5859-3D2D-42DB-866D-3FAD790B28D4}">
  <sheetPr codeName="List17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24" priority="5">
      <formula>LEN(TRIM(D31))&gt;0</formula>
    </cfRule>
  </conditionalFormatting>
  <conditionalFormatting sqref="I8:K8">
    <cfRule type="containsText" dxfId="2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22" priority="3" operator="containsText" text="!odaberite status mjesta!">
      <formula>NOT(ISERROR(SEARCH("!odaberite status mjesta!",J9)))</formula>
    </cfRule>
  </conditionalFormatting>
  <conditionalFormatting sqref="F25:F28">
    <cfRule type="containsText" dxfId="21" priority="2" operator="containsText" text="!odaberite status mjesta!">
      <formula>NOT(ISERROR(SEARCH("!odaberite status mjesta!",F25)))</formula>
    </cfRule>
  </conditionalFormatting>
  <conditionalFormatting sqref="K10:L10">
    <cfRule type="cellIs" dxfId="20" priority="1" operator="greaterThan">
      <formula>400000</formula>
    </cfRule>
  </conditionalFormatting>
  <dataValidations count="4">
    <dataValidation type="list" allowBlank="1" showInputMessage="1" showErrorMessage="1" sqref="C6" xr:uid="{5AC04B34-C3F1-40B5-B4F9-5FAD89BA88F8}">
      <formula1>$L$18:$L$24</formula1>
    </dataValidation>
    <dataValidation type="list" allowBlank="1" showInputMessage="1" showErrorMessage="1" errorTitle="Upozorenje" error="Odabrati vrijednost iz padajućeg izbornika" sqref="H6:L6" xr:uid="{8F0F9016-E9AB-4CB0-A0A6-C3A4D9D0FAFE}">
      <formula1>$J$14:$J$34</formula1>
    </dataValidation>
    <dataValidation type="textLength" operator="equal" showInputMessage="1" errorTitle="UPOZORENJE" error="Broj šasije satoji se od 17 znakova" sqref="C4" xr:uid="{E5F45729-635D-4417-BA66-BF4FAAEC8151}">
      <formula1>17</formula1>
    </dataValidation>
    <dataValidation type="textLength" operator="equal" allowBlank="1" showInputMessage="1" showErrorMessage="1" errorTitle="UPOZORENJE" error="Poštanski broj se sastoji od 5 znamenki" sqref="H5" xr:uid="{F3EA468D-54E0-418C-A0B7-F61581616FB3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813AE-7413-42AC-869E-F5A717271291}">
  <sheetPr codeName="List18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19" priority="5">
      <formula>LEN(TRIM(D31))&gt;0</formula>
    </cfRule>
  </conditionalFormatting>
  <conditionalFormatting sqref="I8:K8">
    <cfRule type="containsText" dxfId="18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17" priority="3" operator="containsText" text="!odaberite status mjesta!">
      <formula>NOT(ISERROR(SEARCH("!odaberite status mjesta!",J9)))</formula>
    </cfRule>
  </conditionalFormatting>
  <conditionalFormatting sqref="F25:F28">
    <cfRule type="containsText" dxfId="16" priority="2" operator="containsText" text="!odaberite status mjesta!">
      <formula>NOT(ISERROR(SEARCH("!odaberite status mjesta!",F25)))</formula>
    </cfRule>
  </conditionalFormatting>
  <conditionalFormatting sqref="K10:L10">
    <cfRule type="cellIs" dxfId="15" priority="1" operator="greaterThan">
      <formula>400000</formula>
    </cfRule>
  </conditionalFormatting>
  <dataValidations count="4">
    <dataValidation type="list" allowBlank="1" showInputMessage="1" showErrorMessage="1" sqref="C6" xr:uid="{7D1F955C-31BF-41BF-8BF3-60C68443DD0C}">
      <formula1>$L$18:$L$24</formula1>
    </dataValidation>
    <dataValidation type="list" allowBlank="1" showInputMessage="1" showErrorMessage="1" errorTitle="Upozorenje" error="Odabrati vrijednost iz padajućeg izbornika" sqref="H6:L6" xr:uid="{7C2F24C3-A6A5-4C63-8001-CE9E8AE53D98}">
      <formula1>$J$14:$J$34</formula1>
    </dataValidation>
    <dataValidation type="textLength" operator="equal" showInputMessage="1" errorTitle="UPOZORENJE" error="Broj šasije satoji se od 17 znakova" sqref="C4" xr:uid="{949D8670-661D-4EE9-B9D0-92C9249650FA}">
      <formula1>17</formula1>
    </dataValidation>
    <dataValidation type="textLength" operator="equal" allowBlank="1" showInputMessage="1" showErrorMessage="1" errorTitle="UPOZORENJE" error="Poštanski broj se sastoji od 5 znamenki" sqref="H5" xr:uid="{E9F586BC-D2D2-4C99-931D-E7A3E3D82067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494A0-F297-4777-8124-E5C319C7D7FF}">
  <sheetPr codeName="List19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14" priority="5">
      <formula>LEN(TRIM(D31))&gt;0</formula>
    </cfRule>
  </conditionalFormatting>
  <conditionalFormatting sqref="I8:K8">
    <cfRule type="containsText" dxfId="1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12" priority="3" operator="containsText" text="!odaberite status mjesta!">
      <formula>NOT(ISERROR(SEARCH("!odaberite status mjesta!",J9)))</formula>
    </cfRule>
  </conditionalFormatting>
  <conditionalFormatting sqref="F25:F28">
    <cfRule type="containsText" dxfId="11" priority="2" operator="containsText" text="!odaberite status mjesta!">
      <formula>NOT(ISERROR(SEARCH("!odaberite status mjesta!",F25)))</formula>
    </cfRule>
  </conditionalFormatting>
  <conditionalFormatting sqref="K10:L10">
    <cfRule type="cellIs" dxfId="10" priority="1" operator="greaterThan">
      <formula>400000</formula>
    </cfRule>
  </conditionalFormatting>
  <dataValidations count="4">
    <dataValidation type="list" allowBlank="1" showInputMessage="1" showErrorMessage="1" sqref="C6" xr:uid="{E4C63988-661D-459E-A98F-454169D15311}">
      <formula1>$L$18:$L$24</formula1>
    </dataValidation>
    <dataValidation type="list" allowBlank="1" showInputMessage="1" showErrorMessage="1" errorTitle="Upozorenje" error="Odabrati vrijednost iz padajućeg izbornika" sqref="H6:L6" xr:uid="{CFFC34FD-F07F-4FE7-967E-F4F9EBE9FF90}">
      <formula1>$J$14:$J$34</formula1>
    </dataValidation>
    <dataValidation type="textLength" operator="equal" showInputMessage="1" errorTitle="UPOZORENJE" error="Broj šasije satoji se od 17 znakova" sqref="C4" xr:uid="{07A08C5A-AD95-400B-B9B5-2316FE09F955}">
      <formula1>17</formula1>
    </dataValidation>
    <dataValidation type="textLength" operator="equal" allowBlank="1" showInputMessage="1" showErrorMessage="1" errorTitle="UPOZORENJE" error="Poštanski broj se sastoji od 5 znamenki" sqref="H5" xr:uid="{D719958D-1261-49E7-854E-2A891D6A297F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DD37-FFA4-4CA9-93C1-020BF5123AA9}">
  <sheetPr codeName="List2">
    <pageSetUpPr fitToPage="1"/>
  </sheetPr>
  <dimension ref="A1:R39"/>
  <sheetViews>
    <sheetView view="pageBreakPreview" zoomScale="110" zoomScaleNormal="70" zoomScaleSheetLayoutView="110" workbookViewId="0">
      <selection activeCell="A11" sqref="A11:L11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93" t="s">
        <v>13</v>
      </c>
      <c r="J4" s="194"/>
      <c r="K4" s="195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OsLhL/4Udf/WnuSu/w0VajHcpFibgTVSCiFulXgUVEzv6yIJmK6PpH8q+jY5H5xqJjGw8ue2bbGzNshIL4myEA==" saltValue="XgYIDrfC7zSGlKRz0E8MSg==" spinCount="100000" sheet="1" objects="1" scenarios="1"/>
  <mergeCells count="21">
    <mergeCell ref="K9:L9"/>
    <mergeCell ref="A9:H9"/>
    <mergeCell ref="K10:L10"/>
    <mergeCell ref="A11:L11"/>
    <mergeCell ref="A10:H10"/>
    <mergeCell ref="A7:L7"/>
    <mergeCell ref="K8:L8"/>
    <mergeCell ref="A8:H8"/>
    <mergeCell ref="C6:D6"/>
    <mergeCell ref="E5:F6"/>
    <mergeCell ref="A5:B5"/>
    <mergeCell ref="J5:L5"/>
    <mergeCell ref="A6:B6"/>
    <mergeCell ref="H6:L6"/>
    <mergeCell ref="A1:L1"/>
    <mergeCell ref="A2:L2"/>
    <mergeCell ref="A4:B4"/>
    <mergeCell ref="I4:K4"/>
    <mergeCell ref="C4:F4"/>
    <mergeCell ref="A3:C3"/>
    <mergeCell ref="D3:L3"/>
  </mergeCells>
  <conditionalFormatting sqref="D31:G32">
    <cfRule type="notContainsBlanks" dxfId="99" priority="7">
      <formula>LEN(TRIM(D31))&gt;0</formula>
    </cfRule>
  </conditionalFormatting>
  <conditionalFormatting sqref="I8:K8">
    <cfRule type="containsText" dxfId="98" priority="6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97" priority="5" operator="containsText" text="!odaberite status mjesta!">
      <formula>NOT(ISERROR(SEARCH("!odaberite status mjesta!",J9)))</formula>
    </cfRule>
  </conditionalFormatting>
  <conditionalFormatting sqref="F25:F28">
    <cfRule type="containsText" dxfId="96" priority="2" operator="containsText" text="!odaberite status mjesta!">
      <formula>NOT(ISERROR(SEARCH("!odaberite status mjesta!",F25)))</formula>
    </cfRule>
  </conditionalFormatting>
  <conditionalFormatting sqref="K10:L10">
    <cfRule type="cellIs" dxfId="95" priority="1" operator="greaterThan">
      <formula>400000</formula>
    </cfRule>
  </conditionalFormatting>
  <dataValidations count="4">
    <dataValidation type="textLength" operator="equal" allowBlank="1" showInputMessage="1" showErrorMessage="1" errorTitle="UPOZORENJE" error="Poštanski broj se sastoji od 5 znamenki" sqref="H5" xr:uid="{615E01EB-A3D4-47F0-B628-A772FC420280}">
      <formula1>5</formula1>
    </dataValidation>
    <dataValidation type="textLength" operator="equal" showInputMessage="1" errorTitle="UPOZORENJE" error="Broj šasije satoji se od 17 znakova" sqref="C4" xr:uid="{74FED6A0-4E83-424C-9324-A00EFEE561D5}">
      <formula1>17</formula1>
    </dataValidation>
    <dataValidation type="list" allowBlank="1" showInputMessage="1" showErrorMessage="1" errorTitle="Upozorenje" error="Odabrati vrijednost iz padajućeg izbornika" sqref="H6:L6" xr:uid="{64ACB94C-07BB-41C8-B819-9C6A010D730B}">
      <formula1>$J$14:$J$34</formula1>
    </dataValidation>
    <dataValidation type="list" allowBlank="1" showInputMessage="1" showErrorMessage="1" sqref="C6" xr:uid="{D5D7991B-2EE3-4312-864A-3DD01A5B09FF}">
      <formula1>$L$18:$L$24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A334-67C0-4499-B4F8-AFF6AF977E74}">
  <sheetPr codeName="List20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9" priority="5">
      <formula>LEN(TRIM(D31))&gt;0</formula>
    </cfRule>
  </conditionalFormatting>
  <conditionalFormatting sqref="I8:K8">
    <cfRule type="containsText" dxfId="8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7" priority="3" operator="containsText" text="!odaberite status mjesta!">
      <formula>NOT(ISERROR(SEARCH("!odaberite status mjesta!",J9)))</formula>
    </cfRule>
  </conditionalFormatting>
  <conditionalFormatting sqref="F25:F28">
    <cfRule type="containsText" dxfId="6" priority="2" operator="containsText" text="!odaberite status mjesta!">
      <formula>NOT(ISERROR(SEARCH("!odaberite status mjesta!",F25)))</formula>
    </cfRule>
  </conditionalFormatting>
  <conditionalFormatting sqref="K10:L10">
    <cfRule type="cellIs" dxfId="5" priority="1" operator="greaterThan">
      <formula>400000</formula>
    </cfRule>
  </conditionalFormatting>
  <dataValidations count="4">
    <dataValidation type="list" allowBlank="1" showInputMessage="1" showErrorMessage="1" sqref="C6" xr:uid="{343B8811-47B8-4BD3-890F-FDC955D79B22}">
      <formula1>$L$18:$L$24</formula1>
    </dataValidation>
    <dataValidation type="list" allowBlank="1" showInputMessage="1" showErrorMessage="1" errorTitle="Upozorenje" error="Odabrati vrijednost iz padajućeg izbornika" sqref="H6:L6" xr:uid="{0702CEC5-A866-4A24-A1CF-81B3A9399CCB}">
      <formula1>$J$14:$J$34</formula1>
    </dataValidation>
    <dataValidation type="textLength" operator="equal" showInputMessage="1" errorTitle="UPOZORENJE" error="Broj šasije satoji se od 17 znakova" sqref="C4" xr:uid="{89CF860E-FFED-445A-8287-A80F110FA14A}">
      <formula1>17</formula1>
    </dataValidation>
    <dataValidation type="textLength" operator="equal" allowBlank="1" showInputMessage="1" showErrorMessage="1" errorTitle="UPOZORENJE" error="Poštanski broj se sastoji od 5 znamenki" sqref="H5" xr:uid="{52AD450C-D4CF-4959-84C9-6DF996B88975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0FB4-090F-4743-A326-97CF759F8FCC}">
  <sheetPr codeName="List21">
    <pageSetUpPr fitToPage="1"/>
  </sheetPr>
  <dimension ref="A1:R39"/>
  <sheetViews>
    <sheetView view="pageBreakPreview" zoomScale="110" zoomScaleNormal="70" zoomScaleSheetLayoutView="110" workbookViewId="0">
      <selection activeCell="E5" sqref="E5:F6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4" priority="5">
      <formula>LEN(TRIM(D31))&gt;0</formula>
    </cfRule>
  </conditionalFormatting>
  <conditionalFormatting sqref="I8:K8">
    <cfRule type="containsText" dxfId="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2" priority="3" operator="containsText" text="!odaberite status mjesta!">
      <formula>NOT(ISERROR(SEARCH("!odaberite status mjesta!",J9)))</formula>
    </cfRule>
  </conditionalFormatting>
  <conditionalFormatting sqref="F25:F28">
    <cfRule type="containsText" dxfId="1" priority="2" operator="containsText" text="!odaberite status mjesta!">
      <formula>NOT(ISERROR(SEARCH("!odaberite status mjesta!",F25)))</formula>
    </cfRule>
  </conditionalFormatting>
  <conditionalFormatting sqref="K10:L10">
    <cfRule type="cellIs" dxfId="0" priority="1" operator="greaterThan">
      <formula>400000</formula>
    </cfRule>
  </conditionalFormatting>
  <dataValidations count="4">
    <dataValidation type="list" allowBlank="1" showInputMessage="1" showErrorMessage="1" sqref="C6" xr:uid="{DF9EE0D3-7E56-4D85-9926-71A331974BF1}">
      <formula1>$L$18:$L$24</formula1>
    </dataValidation>
    <dataValidation type="list" allowBlank="1" showInputMessage="1" showErrorMessage="1" errorTitle="Upozorenje" error="Odabrati vrijednost iz padajućeg izbornika" sqref="H6:L6" xr:uid="{DC1433DE-D74D-43F7-86A7-CD49BA9FE51D}">
      <formula1>$J$14:$J$34</formula1>
    </dataValidation>
    <dataValidation type="textLength" operator="equal" showInputMessage="1" errorTitle="UPOZORENJE" error="Broj šasije satoji se od 17 znakova" sqref="C4" xr:uid="{9AF8D358-F9B0-4A82-8478-00281D29728B}">
      <formula1>17</formula1>
    </dataValidation>
    <dataValidation type="textLength" operator="equal" allowBlank="1" showInputMessage="1" showErrorMessage="1" errorTitle="UPOZORENJE" error="Poštanski broj se sastoji od 5 znamenki" sqref="H5" xr:uid="{083C22FB-8AAC-4966-9245-7156EADE220A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EBB80-D203-4CAA-B83B-365327076754}">
  <sheetPr codeName="List3">
    <pageSetUpPr fitToPage="1"/>
  </sheetPr>
  <dimension ref="A1:R39"/>
  <sheetViews>
    <sheetView view="pageBreakPreview" zoomScale="110" zoomScaleNormal="70" zoomScaleSheetLayoutView="110" workbookViewId="0">
      <selection activeCell="I4" sqref="I4:K4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94" priority="5">
      <formula>LEN(TRIM(D31))&gt;0</formula>
    </cfRule>
  </conditionalFormatting>
  <conditionalFormatting sqref="I8:K8">
    <cfRule type="containsText" dxfId="9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92" priority="3" operator="containsText" text="!odaberite status mjesta!">
      <formula>NOT(ISERROR(SEARCH("!odaberite status mjesta!",J9)))</formula>
    </cfRule>
  </conditionalFormatting>
  <conditionalFormatting sqref="F25:F28">
    <cfRule type="containsText" dxfId="91" priority="2" operator="containsText" text="!odaberite status mjesta!">
      <formula>NOT(ISERROR(SEARCH("!odaberite status mjesta!",F25)))</formula>
    </cfRule>
  </conditionalFormatting>
  <conditionalFormatting sqref="K10:L10">
    <cfRule type="cellIs" dxfId="90" priority="1" operator="greaterThan">
      <formula>400000</formula>
    </cfRule>
  </conditionalFormatting>
  <dataValidations disablePrompts="1" count="4">
    <dataValidation type="list" allowBlank="1" showInputMessage="1" showErrorMessage="1" sqref="C6" xr:uid="{097E169A-FE2A-4B74-B85E-C990AC6B9236}">
      <formula1>$L$18:$L$24</formula1>
    </dataValidation>
    <dataValidation type="list" allowBlank="1" showInputMessage="1" showErrorMessage="1" errorTitle="Upozorenje" error="Odabrati vrijednost iz padajućeg izbornika" sqref="H6:L6" xr:uid="{88E6B2D7-672E-45A7-ACF4-E02980B61388}">
      <formula1>$J$14:$J$34</formula1>
    </dataValidation>
    <dataValidation type="textLength" operator="equal" showInputMessage="1" errorTitle="UPOZORENJE" error="Broj šasije satoji se od 17 znakova" sqref="C4" xr:uid="{26DDAA10-568A-40B8-8A8F-EC94360BA07D}">
      <formula1>17</formula1>
    </dataValidation>
    <dataValidation type="textLength" operator="equal" allowBlank="1" showInputMessage="1" showErrorMessage="1" errorTitle="UPOZORENJE" error="Poštanski broj se sastoji od 5 znamenki" sqref="H5" xr:uid="{89E845A3-859A-4147-9F8C-2AADCA53C6B2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227B5-551F-41F7-9C81-A4F230BC2068}">
  <sheetPr codeName="List4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89" priority="5">
      <formula>LEN(TRIM(D31))&gt;0</formula>
    </cfRule>
  </conditionalFormatting>
  <conditionalFormatting sqref="I8:K8">
    <cfRule type="containsText" dxfId="88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87" priority="3" operator="containsText" text="!odaberite status mjesta!">
      <formula>NOT(ISERROR(SEARCH("!odaberite status mjesta!",J9)))</formula>
    </cfRule>
  </conditionalFormatting>
  <conditionalFormatting sqref="F25:F28">
    <cfRule type="containsText" dxfId="86" priority="2" operator="containsText" text="!odaberite status mjesta!">
      <formula>NOT(ISERROR(SEARCH("!odaberite status mjesta!",F25)))</formula>
    </cfRule>
  </conditionalFormatting>
  <conditionalFormatting sqref="K10:L10">
    <cfRule type="cellIs" dxfId="85" priority="1" operator="greaterThan">
      <formula>400000</formula>
    </cfRule>
  </conditionalFormatting>
  <dataValidations count="4">
    <dataValidation type="list" allowBlank="1" showInputMessage="1" showErrorMessage="1" sqref="C6" xr:uid="{72B4EAE9-3BBE-49EA-8C8C-1FC655A3B3B0}">
      <formula1>$L$18:$L$24</formula1>
    </dataValidation>
    <dataValidation type="list" allowBlank="1" showInputMessage="1" showErrorMessage="1" errorTitle="Upozorenje" error="Odabrati vrijednost iz padajućeg izbornika" sqref="H6:L6" xr:uid="{066FEE87-CFE3-4524-9A84-BFF314DB0B13}">
      <formula1>$J$14:$J$34</formula1>
    </dataValidation>
    <dataValidation type="textLength" operator="equal" showInputMessage="1" errorTitle="UPOZORENJE" error="Broj šasije satoji se od 17 znakova" sqref="C4" xr:uid="{4A9C7FAB-69BF-47CC-A10A-6E53D156BF97}">
      <formula1>17</formula1>
    </dataValidation>
    <dataValidation type="textLength" operator="equal" allowBlank="1" showInputMessage="1" showErrorMessage="1" errorTitle="UPOZORENJE" error="Poštanski broj se sastoji od 5 znamenki" sqref="H5" xr:uid="{C79E6E89-9866-487D-81EC-69357FFB41A1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15BBD-E974-489F-B3A8-872C3A90B967}">
  <sheetPr codeName="List5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84" priority="5">
      <formula>LEN(TRIM(D31))&gt;0</formula>
    </cfRule>
  </conditionalFormatting>
  <conditionalFormatting sqref="I8:K8">
    <cfRule type="containsText" dxfId="8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82" priority="3" operator="containsText" text="!odaberite status mjesta!">
      <formula>NOT(ISERROR(SEARCH("!odaberite status mjesta!",J9)))</formula>
    </cfRule>
  </conditionalFormatting>
  <conditionalFormatting sqref="F25:F28">
    <cfRule type="containsText" dxfId="81" priority="2" operator="containsText" text="!odaberite status mjesta!">
      <formula>NOT(ISERROR(SEARCH("!odaberite status mjesta!",F25)))</formula>
    </cfRule>
  </conditionalFormatting>
  <conditionalFormatting sqref="K10:L10">
    <cfRule type="cellIs" dxfId="80" priority="1" operator="greaterThan">
      <formula>400000</formula>
    </cfRule>
  </conditionalFormatting>
  <dataValidations count="4">
    <dataValidation type="list" allowBlank="1" showInputMessage="1" showErrorMessage="1" sqref="C6" xr:uid="{6233F376-7F5B-4139-AAE0-EE997DEECE1A}">
      <formula1>$L$18:$L$24</formula1>
    </dataValidation>
    <dataValidation type="list" allowBlank="1" showInputMessage="1" showErrorMessage="1" errorTitle="Upozorenje" error="Odabrati vrijednost iz padajućeg izbornika" sqref="H6:L6" xr:uid="{5C53A306-B317-47CC-8E6B-05E6159DB32D}">
      <formula1>$J$14:$J$34</formula1>
    </dataValidation>
    <dataValidation type="textLength" operator="equal" showInputMessage="1" errorTitle="UPOZORENJE" error="Broj šasije satoji se od 17 znakova" sqref="C4" xr:uid="{18D195FD-7D19-494D-8C04-F99A3B5879B9}">
      <formula1>17</formula1>
    </dataValidation>
    <dataValidation type="textLength" operator="equal" allowBlank="1" showInputMessage="1" showErrorMessage="1" errorTitle="UPOZORENJE" error="Poštanski broj se sastoji od 5 znamenki" sqref="H5" xr:uid="{B2DA27BB-72E5-41D4-9AD4-BE70309B2991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47E0-851D-4393-8DD1-DF840A764C32}">
  <sheetPr codeName="List6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79" priority="5">
      <formula>LEN(TRIM(D31))&gt;0</formula>
    </cfRule>
  </conditionalFormatting>
  <conditionalFormatting sqref="I8:K8">
    <cfRule type="containsText" dxfId="78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77" priority="3" operator="containsText" text="!odaberite status mjesta!">
      <formula>NOT(ISERROR(SEARCH("!odaberite status mjesta!",J9)))</formula>
    </cfRule>
  </conditionalFormatting>
  <conditionalFormatting sqref="F25:F28">
    <cfRule type="containsText" dxfId="76" priority="2" operator="containsText" text="!odaberite status mjesta!">
      <formula>NOT(ISERROR(SEARCH("!odaberite status mjesta!",F25)))</formula>
    </cfRule>
  </conditionalFormatting>
  <conditionalFormatting sqref="K10:L10">
    <cfRule type="cellIs" dxfId="75" priority="1" operator="greaterThan">
      <formula>400000</formula>
    </cfRule>
  </conditionalFormatting>
  <dataValidations count="4">
    <dataValidation type="list" allowBlank="1" showInputMessage="1" showErrorMessage="1" sqref="C6" xr:uid="{FFDA043B-E341-419E-8079-E06FA53E1451}">
      <formula1>$L$18:$L$24</formula1>
    </dataValidation>
    <dataValidation type="list" allowBlank="1" showInputMessage="1" showErrorMessage="1" errorTitle="Upozorenje" error="Odabrati vrijednost iz padajućeg izbornika" sqref="H6:L6" xr:uid="{2EBB4037-0EAB-4723-956B-C4F3BE2AE527}">
      <formula1>$J$14:$J$34</formula1>
    </dataValidation>
    <dataValidation type="textLength" operator="equal" showInputMessage="1" errorTitle="UPOZORENJE" error="Broj šasije satoji se od 17 znakova" sqref="C4" xr:uid="{AE762B3A-36A5-4F19-8BE9-C7C79E6AD722}">
      <formula1>17</formula1>
    </dataValidation>
    <dataValidation type="textLength" operator="equal" allowBlank="1" showInputMessage="1" showErrorMessage="1" errorTitle="UPOZORENJE" error="Poštanski broj se sastoji od 5 znamenki" sqref="H5" xr:uid="{1C497F33-942E-479A-9EFB-F761F9EE573A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5230B-6410-4E3A-BBB6-B9BA28F135A5}">
  <sheetPr codeName="List7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74" priority="5">
      <formula>LEN(TRIM(D31))&gt;0</formula>
    </cfRule>
  </conditionalFormatting>
  <conditionalFormatting sqref="I8:K8">
    <cfRule type="containsText" dxfId="7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72" priority="3" operator="containsText" text="!odaberite status mjesta!">
      <formula>NOT(ISERROR(SEARCH("!odaberite status mjesta!",J9)))</formula>
    </cfRule>
  </conditionalFormatting>
  <conditionalFormatting sqref="F25:F28">
    <cfRule type="containsText" dxfId="71" priority="2" operator="containsText" text="!odaberite status mjesta!">
      <formula>NOT(ISERROR(SEARCH("!odaberite status mjesta!",F25)))</formula>
    </cfRule>
  </conditionalFormatting>
  <conditionalFormatting sqref="K10:L10">
    <cfRule type="cellIs" dxfId="70" priority="1" operator="greaterThan">
      <formula>400000</formula>
    </cfRule>
  </conditionalFormatting>
  <dataValidations count="4">
    <dataValidation type="list" allowBlank="1" showInputMessage="1" showErrorMessage="1" sqref="C6" xr:uid="{097C132B-D498-4D8F-914E-E9CA0AB4EFAB}">
      <formula1>$L$18:$L$24</formula1>
    </dataValidation>
    <dataValidation type="list" allowBlank="1" showInputMessage="1" showErrorMessage="1" errorTitle="Upozorenje" error="Odabrati vrijednost iz padajućeg izbornika" sqref="H6:L6" xr:uid="{ECD54698-299A-44F3-90F0-0EF385F0043E}">
      <formula1>$J$14:$J$34</formula1>
    </dataValidation>
    <dataValidation type="textLength" operator="equal" showInputMessage="1" errorTitle="UPOZORENJE" error="Broj šasije satoji se od 17 znakova" sqref="C4" xr:uid="{6F5D01C8-2492-4D2D-8C43-8EE9A365DCCB}">
      <formula1>17</formula1>
    </dataValidation>
    <dataValidation type="textLength" operator="equal" allowBlank="1" showInputMessage="1" showErrorMessage="1" errorTitle="UPOZORENJE" error="Poštanski broj se sastoji od 5 znamenki" sqref="H5" xr:uid="{A4AF37CD-19F2-473D-BC41-A9004023570D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9C6B-6EDD-4F43-9EAC-73A4783829A8}">
  <sheetPr codeName="List8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69" priority="5">
      <formula>LEN(TRIM(D31))&gt;0</formula>
    </cfRule>
  </conditionalFormatting>
  <conditionalFormatting sqref="I8:K8">
    <cfRule type="containsText" dxfId="68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67" priority="3" operator="containsText" text="!odaberite status mjesta!">
      <formula>NOT(ISERROR(SEARCH("!odaberite status mjesta!",J9)))</formula>
    </cfRule>
  </conditionalFormatting>
  <conditionalFormatting sqref="F25:F28">
    <cfRule type="containsText" dxfId="66" priority="2" operator="containsText" text="!odaberite status mjesta!">
      <formula>NOT(ISERROR(SEARCH("!odaberite status mjesta!",F25)))</formula>
    </cfRule>
  </conditionalFormatting>
  <conditionalFormatting sqref="K10:L10">
    <cfRule type="cellIs" dxfId="65" priority="1" operator="greaterThan">
      <formula>400000</formula>
    </cfRule>
  </conditionalFormatting>
  <dataValidations count="4">
    <dataValidation type="list" allowBlank="1" showInputMessage="1" showErrorMessage="1" sqref="C6" xr:uid="{E580C664-8446-49FB-971A-C30C0B2F6DF1}">
      <formula1>$L$18:$L$24</formula1>
    </dataValidation>
    <dataValidation type="list" allowBlank="1" showInputMessage="1" showErrorMessage="1" errorTitle="Upozorenje" error="Odabrati vrijednost iz padajućeg izbornika" sqref="H6:L6" xr:uid="{F285AF84-A5A9-44A2-A824-B09769CA4C49}">
      <formula1>$J$14:$J$34</formula1>
    </dataValidation>
    <dataValidation type="textLength" operator="equal" showInputMessage="1" errorTitle="UPOZORENJE" error="Broj šasije satoji se od 17 znakova" sqref="C4" xr:uid="{91D8F3E2-372E-4B9B-9D32-E86243B3702F}">
      <formula1>17</formula1>
    </dataValidation>
    <dataValidation type="textLength" operator="equal" allowBlank="1" showInputMessage="1" showErrorMessage="1" errorTitle="UPOZORENJE" error="Poštanski broj se sastoji od 5 znamenki" sqref="H5" xr:uid="{803F4BA7-6943-4C87-BCE1-9EBA96C46DB9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B407-2216-41EB-A43D-1455432B57C0}">
  <sheetPr codeName="List9">
    <pageSetUpPr fitToPage="1"/>
  </sheetPr>
  <dimension ref="A1:R39"/>
  <sheetViews>
    <sheetView view="pageBreakPreview" zoomScale="110" zoomScaleNormal="70" zoomScaleSheetLayoutView="110" workbookViewId="0">
      <selection activeCell="I10" sqref="I10"/>
    </sheetView>
  </sheetViews>
  <sheetFormatPr defaultColWidth="9.140625" defaultRowHeight="15" x14ac:dyDescent="0.25"/>
  <cols>
    <col min="1" max="1" width="4.42578125" style="2" customWidth="1"/>
    <col min="2" max="2" width="15" style="1" customWidth="1"/>
    <col min="3" max="3" width="22.7109375" style="1" customWidth="1"/>
    <col min="4" max="4" width="11.5703125" style="1" customWidth="1"/>
    <col min="5" max="5" width="14.85546875" style="1" customWidth="1"/>
    <col min="6" max="6" width="19.85546875" style="1" customWidth="1"/>
    <col min="7" max="7" width="23.42578125" style="1" customWidth="1"/>
    <col min="8" max="8" width="16.42578125" style="1" customWidth="1"/>
    <col min="9" max="9" width="29" style="1" customWidth="1"/>
    <col min="10" max="10" width="17.85546875" style="1" customWidth="1"/>
    <col min="11" max="11" width="15.7109375" style="1" customWidth="1"/>
    <col min="12" max="12" width="15" style="1" customWidth="1"/>
    <col min="13" max="13" width="12.7109375" style="1" customWidth="1"/>
    <col min="14" max="15" width="12.42578125" style="1" customWidth="1"/>
    <col min="16" max="16" width="15.85546875" style="15" customWidth="1"/>
    <col min="17" max="17" width="12.42578125" style="1" customWidth="1"/>
    <col min="18" max="18" width="57.5703125" style="1" customWidth="1"/>
    <col min="19" max="20" width="9.140625" style="1" customWidth="1"/>
    <col min="21" max="21" width="30.7109375" style="1" customWidth="1"/>
    <col min="22" max="22" width="19" style="1" customWidth="1"/>
    <col min="23" max="16384" width="9.140625" style="1"/>
  </cols>
  <sheetData>
    <row r="1" spans="1:13" ht="93.75" customHeight="1" thickBo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 ht="34.5" customHeight="1" thickBot="1" x14ac:dyDescent="0.3">
      <c r="A2" s="141" t="s">
        <v>111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 ht="24.95" customHeight="1" x14ac:dyDescent="0.25">
      <c r="A3" s="152" t="s">
        <v>112</v>
      </c>
      <c r="B3" s="153"/>
      <c r="C3" s="154"/>
      <c r="D3" s="155"/>
      <c r="E3" s="156"/>
      <c r="F3" s="156"/>
      <c r="G3" s="156"/>
      <c r="H3" s="156"/>
      <c r="I3" s="156"/>
      <c r="J3" s="156"/>
      <c r="K3" s="156"/>
      <c r="L3" s="157"/>
    </row>
    <row r="4" spans="1:13" ht="30" customHeight="1" x14ac:dyDescent="0.25">
      <c r="A4" s="144" t="s">
        <v>1</v>
      </c>
      <c r="B4" s="145"/>
      <c r="C4" s="149"/>
      <c r="D4" s="150"/>
      <c r="E4" s="150"/>
      <c r="F4" s="151"/>
      <c r="G4" s="28" t="s">
        <v>2</v>
      </c>
      <c r="H4" s="31"/>
      <c r="I4" s="146" t="s">
        <v>13</v>
      </c>
      <c r="J4" s="147"/>
      <c r="K4" s="148"/>
      <c r="L4" s="32"/>
    </row>
    <row r="5" spans="1:13" ht="30" customHeight="1" x14ac:dyDescent="0.25">
      <c r="A5" s="172" t="s">
        <v>19</v>
      </c>
      <c r="B5" s="173"/>
      <c r="C5" s="29"/>
      <c r="D5" s="34" t="s">
        <v>119</v>
      </c>
      <c r="E5" s="168"/>
      <c r="F5" s="169"/>
      <c r="G5" s="28" t="s">
        <v>3</v>
      </c>
      <c r="H5" s="29"/>
      <c r="I5" s="28" t="s">
        <v>4</v>
      </c>
      <c r="J5" s="174"/>
      <c r="K5" s="174"/>
      <c r="L5" s="175"/>
    </row>
    <row r="6" spans="1:13" ht="30" customHeight="1" thickBot="1" x14ac:dyDescent="0.3">
      <c r="A6" s="176" t="s">
        <v>77</v>
      </c>
      <c r="B6" s="177"/>
      <c r="C6" s="166"/>
      <c r="D6" s="167"/>
      <c r="E6" s="170"/>
      <c r="F6" s="171"/>
      <c r="G6" s="30" t="s">
        <v>17</v>
      </c>
      <c r="H6" s="178"/>
      <c r="I6" s="178"/>
      <c r="J6" s="178"/>
      <c r="K6" s="178"/>
      <c r="L6" s="179"/>
    </row>
    <row r="7" spans="1:13" ht="35.25" customHeight="1" thickBot="1" x14ac:dyDescent="0.3">
      <c r="A7" s="158" t="s">
        <v>114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3" ht="48" customHeight="1" thickBot="1" x14ac:dyDescent="0.3">
      <c r="A8" s="163" t="s">
        <v>64</v>
      </c>
      <c r="B8" s="164"/>
      <c r="C8" s="164"/>
      <c r="D8" s="164"/>
      <c r="E8" s="164"/>
      <c r="F8" s="164"/>
      <c r="G8" s="164"/>
      <c r="H8" s="165"/>
      <c r="I8" s="33" t="str">
        <f>IF('Osnovni podaci'!E4="DA","Iznos troška bez PDV-a [kn]",IF('Osnovni podaci'!E4="DJELOMIČNO","Iznos troška s PDV-om [kn]",IF('Osnovni podaci'!E4="NE","Iznos troška s PDV-om [kn]","!!definirajte korištenje PDV-a kao pretporeza!!")))</f>
        <v>!!definirajte korištenje PDV-a kao pretporeza!!</v>
      </c>
      <c r="J8" s="33" t="s">
        <v>63</v>
      </c>
      <c r="K8" s="161" t="str">
        <f>IF('Osnovni podaci'!E4="DA","Iznos zatraženih bespovratnih sredstava bez PDV-a [kn] **",IF('Osnovni podaci'!E4="DJELOMIČNO","Iznos zatraženih bespovratnih sredstava s PDV-om [kn] **",IF('Osnovni podaci'!E4="NE","Iznos zatraženih bespovratnih sredstava s PDV-om [kn] **","!!definirajte korištenje PDV-a kao pretporeza!!")))</f>
        <v>!!definirajte korištenje PDV-a kao pretporeza!!</v>
      </c>
      <c r="L8" s="162"/>
    </row>
    <row r="9" spans="1:13" ht="28.5" customHeight="1" x14ac:dyDescent="0.25">
      <c r="A9" s="182" t="s">
        <v>113</v>
      </c>
      <c r="B9" s="183"/>
      <c r="C9" s="183"/>
      <c r="D9" s="183"/>
      <c r="E9" s="183"/>
      <c r="F9" s="183"/>
      <c r="G9" s="183"/>
      <c r="H9" s="184"/>
      <c r="I9" s="27"/>
      <c r="J9" s="24">
        <f>IFERROR(K9/I9,0)</f>
        <v>0</v>
      </c>
      <c r="K9" s="180">
        <f>IFERROR(F25*G25,0)</f>
        <v>0</v>
      </c>
      <c r="L9" s="181"/>
    </row>
    <row r="10" spans="1:13" ht="28.5" customHeight="1" thickBot="1" x14ac:dyDescent="0.3">
      <c r="A10" s="190" t="s">
        <v>62</v>
      </c>
      <c r="B10" s="191"/>
      <c r="C10" s="191"/>
      <c r="D10" s="191"/>
      <c r="E10" s="191"/>
      <c r="F10" s="191"/>
      <c r="G10" s="191"/>
      <c r="H10" s="192"/>
      <c r="I10" s="23">
        <f>SUM(I9:I9)</f>
        <v>0</v>
      </c>
      <c r="J10" s="22"/>
      <c r="K10" s="185">
        <f>SUM(K9:L9)</f>
        <v>0</v>
      </c>
      <c r="L10" s="186"/>
    </row>
    <row r="11" spans="1:13" ht="98.25" customHeight="1" thickBot="1" x14ac:dyDescent="0.3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3" ht="28.5" customHeight="1" x14ac:dyDescent="0.25">
      <c r="A12" s="1"/>
      <c r="G12" s="15"/>
    </row>
    <row r="13" spans="1:13" ht="28.5" hidden="1" customHeight="1" thickBot="1" x14ac:dyDescent="0.3">
      <c r="A13" s="1"/>
      <c r="G13" s="15"/>
    </row>
    <row r="14" spans="1:13" ht="28.5" hidden="1" customHeight="1" thickBot="1" x14ac:dyDescent="0.3">
      <c r="A14" s="1"/>
      <c r="G14" s="15"/>
      <c r="I14" s="8" t="s">
        <v>20</v>
      </c>
      <c r="J14" s="6" t="s">
        <v>24</v>
      </c>
      <c r="L14" s="3" t="s">
        <v>59</v>
      </c>
      <c r="M14" s="1" t="s">
        <v>84</v>
      </c>
    </row>
    <row r="15" spans="1:13" ht="24" hidden="1" customHeight="1" thickBot="1" x14ac:dyDescent="0.3">
      <c r="A15" s="1"/>
      <c r="G15" s="15"/>
      <c r="I15" s="8" t="s">
        <v>21</v>
      </c>
      <c r="J15" s="7" t="s">
        <v>25</v>
      </c>
      <c r="L15" s="3" t="s">
        <v>60</v>
      </c>
      <c r="M15" s="1" t="s">
        <v>66</v>
      </c>
    </row>
    <row r="16" spans="1:13" ht="114.75" hidden="1" customHeight="1" thickBot="1" x14ac:dyDescent="0.3">
      <c r="A16" s="1"/>
      <c r="G16" s="15"/>
      <c r="I16" s="8" t="s">
        <v>22</v>
      </c>
      <c r="J16" s="7" t="s">
        <v>26</v>
      </c>
      <c r="L16" s="3" t="s">
        <v>61</v>
      </c>
      <c r="M16" s="1" t="s">
        <v>65</v>
      </c>
    </row>
    <row r="17" spans="1:18" ht="30" hidden="1" customHeight="1" thickBot="1" x14ac:dyDescent="0.3">
      <c r="A17" s="1"/>
      <c r="G17" s="15"/>
      <c r="I17" s="8" t="s">
        <v>23</v>
      </c>
      <c r="J17" s="7" t="s">
        <v>27</v>
      </c>
      <c r="L17" s="1" t="s">
        <v>82</v>
      </c>
      <c r="M17" s="1" t="s">
        <v>83</v>
      </c>
      <c r="N17" s="12"/>
    </row>
    <row r="18" spans="1:18" ht="30" hidden="1" customHeight="1" thickBot="1" x14ac:dyDescent="0.3">
      <c r="A18" s="1"/>
      <c r="G18" s="15"/>
      <c r="I18" s="8"/>
      <c r="J18" s="7" t="s">
        <v>28</v>
      </c>
      <c r="L18" s="1" t="s">
        <v>70</v>
      </c>
      <c r="N18" s="12"/>
    </row>
    <row r="19" spans="1:18" ht="30" hidden="1" customHeight="1" thickBot="1" x14ac:dyDescent="0.3">
      <c r="A19" s="1"/>
      <c r="G19" s="15"/>
      <c r="I19" s="8"/>
      <c r="J19" s="7" t="s">
        <v>29</v>
      </c>
      <c r="L19" s="1" t="s">
        <v>71</v>
      </c>
      <c r="N19" s="12"/>
    </row>
    <row r="20" spans="1:18" ht="30" hidden="1" customHeight="1" thickBot="1" x14ac:dyDescent="0.3">
      <c r="A20" s="1"/>
      <c r="G20" s="15"/>
      <c r="I20" s="8"/>
      <c r="J20" s="7" t="s">
        <v>30</v>
      </c>
      <c r="L20" s="1" t="s">
        <v>72</v>
      </c>
    </row>
    <row r="21" spans="1:18" ht="30" hidden="1" customHeight="1" thickBot="1" x14ac:dyDescent="0.3">
      <c r="A21" s="1"/>
      <c r="G21" s="15"/>
      <c r="I21" s="8"/>
      <c r="J21" s="7" t="s">
        <v>31</v>
      </c>
      <c r="L21" s="1" t="s">
        <v>73</v>
      </c>
    </row>
    <row r="22" spans="1:18" ht="21" hidden="1" customHeight="1" thickBot="1" x14ac:dyDescent="0.3">
      <c r="A22" s="1"/>
      <c r="G22" s="15"/>
      <c r="I22" s="8"/>
      <c r="J22" s="7" t="s">
        <v>32</v>
      </c>
      <c r="L22" s="1" t="s">
        <v>74</v>
      </c>
    </row>
    <row r="23" spans="1:18" ht="35.1" hidden="1" customHeight="1" thickBot="1" x14ac:dyDescent="0.3">
      <c r="A23" s="1"/>
      <c r="F23" s="12">
        <v>0.15</v>
      </c>
      <c r="G23" s="15"/>
      <c r="I23" s="8" t="s">
        <v>48</v>
      </c>
      <c r="J23" s="7" t="s">
        <v>33</v>
      </c>
      <c r="L23" s="1" t="s">
        <v>75</v>
      </c>
    </row>
    <row r="24" spans="1:18" ht="21" hidden="1" customHeight="1" thickBot="1" x14ac:dyDescent="0.3">
      <c r="A24" s="1"/>
      <c r="E24" s="14" t="e">
        <f>I9+#REF!+#REF!+#REF!</f>
        <v>#REF!</v>
      </c>
      <c r="F24" s="16" t="e">
        <f>E24*0.15</f>
        <v>#REF!</v>
      </c>
      <c r="G24" s="15"/>
      <c r="I24" s="2" t="s">
        <v>49</v>
      </c>
      <c r="J24" s="7" t="s">
        <v>34</v>
      </c>
      <c r="L24" s="1" t="s">
        <v>76</v>
      </c>
    </row>
    <row r="25" spans="1:18" ht="21" hidden="1" customHeight="1" thickBot="1" x14ac:dyDescent="0.3">
      <c r="A25" s="1"/>
      <c r="D25" s="16" t="e">
        <f>F36*F25</f>
        <v>#REF!</v>
      </c>
      <c r="E25" s="2"/>
      <c r="F25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5" s="16">
        <f>I9</f>
        <v>0</v>
      </c>
      <c r="I25" s="9" t="s">
        <v>50</v>
      </c>
      <c r="J25" s="7" t="s">
        <v>35</v>
      </c>
    </row>
    <row r="26" spans="1:18" ht="21" hidden="1" customHeight="1" thickBot="1" x14ac:dyDescent="0.3">
      <c r="A26" s="10"/>
      <c r="B26" s="10"/>
      <c r="C26" s="10"/>
      <c r="D26" s="16" t="e">
        <f>F37*F26</f>
        <v>#REF!</v>
      </c>
      <c r="E26" s="2"/>
      <c r="F26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6" s="16" t="e">
        <f>#REF!</f>
        <v>#REF!</v>
      </c>
      <c r="I26" s="2" t="s">
        <v>51</v>
      </c>
      <c r="J26" s="7" t="s">
        <v>36</v>
      </c>
    </row>
    <row r="27" spans="1:18" ht="21" hidden="1" customHeight="1" thickBot="1" x14ac:dyDescent="0.3">
      <c r="A27" s="10"/>
      <c r="B27" s="10"/>
      <c r="C27" s="10"/>
      <c r="D27" s="16" t="e">
        <f>F38*F27</f>
        <v>#REF!</v>
      </c>
      <c r="E27" s="2"/>
      <c r="F27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7" s="16" t="e">
        <f>#REF!</f>
        <v>#REF!</v>
      </c>
      <c r="I27" s="2" t="s">
        <v>52</v>
      </c>
      <c r="J27" s="7" t="s">
        <v>37</v>
      </c>
    </row>
    <row r="28" spans="1:18" ht="21" hidden="1" customHeight="1" thickBot="1" x14ac:dyDescent="0.3">
      <c r="A28" s="10"/>
      <c r="B28" s="10"/>
      <c r="C28" s="10"/>
      <c r="D28" s="16" t="e">
        <f>F39*F28</f>
        <v>#REF!</v>
      </c>
      <c r="E28" s="2"/>
      <c r="F28" s="18" t="str">
        <f>IF($C$6="I. skupina otoka",0.8,IF($C$6="Područje posebne državne skrbi",0.8,IF($C$6="II. skupina otoka &amp; PDS",0.8,IF($C$6="II. skupina otoka",0.6,IF($C$6="Brdsko-planinsko područje",0.6,IF($C$6="Brdsko-planinsko područje &amp; PDS",0.8,IF($C$6="Ostala područja Republike Hrvatske",0.4,"!odaberite status mjesta!")))))))</f>
        <v>!odaberite status mjesta!</v>
      </c>
      <c r="G28" s="16" t="e">
        <f>#REF!</f>
        <v>#REF!</v>
      </c>
      <c r="I28" s="2" t="s">
        <v>53</v>
      </c>
      <c r="J28" s="7" t="s">
        <v>38</v>
      </c>
    </row>
    <row r="29" spans="1:18" ht="21" hidden="1" customHeight="1" thickBot="1" x14ac:dyDescent="0.3">
      <c r="A29" s="10"/>
      <c r="B29" s="10"/>
      <c r="C29" s="10"/>
      <c r="D29" s="16">
        <v>70000</v>
      </c>
      <c r="E29" s="14" t="e">
        <f>#REF!</f>
        <v>#REF!</v>
      </c>
      <c r="F29" s="19">
        <v>0.4</v>
      </c>
      <c r="G29" s="13" t="e">
        <f>IF(AND(E29&gt;(G28+G27+G26+G25)*0.15,E29&lt;175000),(G28+G27+G26+G25)*0.15,
IF(AND(E29&gt;(G28+G27+G26+G25)*0.15,E29&gt;175000,(G28+G27+G26+G25)*0.15&gt;175000),175000,
IF(AND(E29&gt;(G28+G27+G26+G25)*0.15,E29&gt;=175000,(G28+G27+G26+G25)*0.15&lt;=175000),(G28+G27+G26+G25)*0.15,
IF(AND(E29&lt;(G28+G27+G26+G25)*0.15,E29&lt;175000),E29,
IF(AND(E29&lt;(G28+G27+G26+G25)*0.15,E29&gt;175000),175000,
IF(AND((G28+G27+G26+G25)*0.15&gt;175000,E29&gt;175000),175000,
IF(AND((G28+G27+G26+G25)*0.15&gt;175000,E29&lt;175000),E29,
IF(AND((G28+G27+G26+G25)*0.15&lt;175000,E29&lt;175000),(G28+G27+G26+G25)*0.15,
IF(AND((G28+G27+G26+G25)*0.15&lt;175000,E29&gt;175000),(G28+G27+G26+G25)*0.15,E29)))))))))</f>
        <v>#REF!</v>
      </c>
      <c r="I29" s="2" t="s">
        <v>54</v>
      </c>
      <c r="J29" s="7" t="s">
        <v>39</v>
      </c>
    </row>
    <row r="30" spans="1:18" ht="21" hidden="1" customHeight="1" thickBot="1" x14ac:dyDescent="0.3">
      <c r="A30" s="10"/>
      <c r="B30" s="10"/>
      <c r="C30" s="10"/>
      <c r="D30" s="16">
        <v>56000</v>
      </c>
      <c r="E30" s="14" t="e">
        <f>#REF!</f>
        <v>#REF!</v>
      </c>
      <c r="F30" s="19">
        <v>0.4</v>
      </c>
      <c r="G30" s="13" t="e">
        <f>IF(AND(E30&gt;(G28+G27+G26+G25)*0.15,E30&lt;140000),(G28+G27+G26+G25)*0.15,
IF(AND(E30&gt;(G28+G27+G26+G25)*0.15,E30&gt;140000,(G28+G27+G26+G25)*0.15&gt;140000),140000,
IF(AND(E30&gt;(G28+G27+G26+G25)*0.15,E30&gt;=140000,(G28+G27+G26+G25)*0.15&lt;=140000),(G28+G27+G26+G25)*0.15,
IF(AND(E30&lt;(G28+G27+G26+G25)*0.15,E30&lt;140000),E30,
IF(AND(E30&lt;(G28+G27+G26+G25)*0.15,E30&gt;140000),140000,
IF(AND((G28+G27+G26+G25)*0.15&gt;140000,E30&gt;140000),140000,
IF(AND((G28+G27+G26+G25)*0.15&gt;140000,E30&lt;140000),E30,
IF(AND((G28+G27+G26+G25)*0.15&lt;140000,E30&lt;140000),(G28+G27+G26+G25)*0.15,
IF(AND((G28+G27+G26+G25)*0.15&lt;140000,E30&gt;140000),(G28+G27+G26+G25)*0.15,E30)))))))))</f>
        <v>#REF!</v>
      </c>
      <c r="I30" s="11" t="s">
        <v>55</v>
      </c>
      <c r="J30" s="7" t="s">
        <v>40</v>
      </c>
    </row>
    <row r="31" spans="1:18" ht="26.25" hidden="1" thickBot="1" x14ac:dyDescent="0.3">
      <c r="A31" s="10"/>
      <c r="B31" s="10"/>
      <c r="C31" s="10"/>
      <c r="D31" s="21"/>
      <c r="E31" s="4"/>
      <c r="F31" s="4"/>
      <c r="G31" s="17"/>
      <c r="H31" s="4"/>
      <c r="I31" s="11" t="s">
        <v>47</v>
      </c>
      <c r="J31" s="7" t="s">
        <v>41</v>
      </c>
      <c r="K31" s="4"/>
      <c r="L31" s="4"/>
      <c r="M31" s="4"/>
      <c r="N31" s="4"/>
      <c r="O31" s="4"/>
      <c r="Q31" s="10"/>
      <c r="R31" s="10"/>
    </row>
    <row r="32" spans="1:18" ht="39" hidden="1" thickBot="1" x14ac:dyDescent="0.3">
      <c r="D32" s="4"/>
      <c r="E32" s="4"/>
      <c r="F32" s="4"/>
      <c r="G32" s="17"/>
      <c r="H32" s="4"/>
      <c r="J32" s="7" t="s">
        <v>42</v>
      </c>
      <c r="K32" s="4"/>
      <c r="L32" s="4"/>
      <c r="M32" s="4"/>
      <c r="N32" s="4"/>
      <c r="O32" s="4"/>
      <c r="Q32" s="10"/>
      <c r="R32" s="10"/>
    </row>
    <row r="33" spans="5:18" ht="26.25" hidden="1" thickBot="1" x14ac:dyDescent="0.3">
      <c r="G33" s="15"/>
      <c r="H33" s="4"/>
      <c r="I33" s="4"/>
      <c r="J33" s="7" t="s">
        <v>43</v>
      </c>
      <c r="K33" s="4"/>
      <c r="L33" s="4"/>
      <c r="M33" s="4"/>
      <c r="N33" s="4"/>
      <c r="O33" s="4"/>
      <c r="Q33" s="10"/>
      <c r="R33" s="10"/>
    </row>
    <row r="34" spans="5:18" ht="15.75" hidden="1" thickBot="1" x14ac:dyDescent="0.3">
      <c r="F34" s="1">
        <f>1400000/0.4</f>
        <v>3500000</v>
      </c>
      <c r="G34" s="15"/>
      <c r="H34" s="4"/>
      <c r="I34" s="4"/>
      <c r="J34" s="7" t="s">
        <v>44</v>
      </c>
      <c r="K34" s="4"/>
      <c r="L34" s="4"/>
      <c r="M34" s="4"/>
      <c r="N34" s="4"/>
      <c r="O34" s="4"/>
      <c r="Q34" s="10"/>
      <c r="R34" s="10"/>
    </row>
    <row r="35" spans="5:18" hidden="1" x14ac:dyDescent="0.25">
      <c r="E35" s="16" t="e">
        <f>#REF!+#REF!+#REF!+I9</f>
        <v>#REF!</v>
      </c>
      <c r="F35" s="16">
        <f>1750000-(70000/0.8)-(56000/0.8)</f>
        <v>1592500</v>
      </c>
      <c r="G35" s="15"/>
      <c r="Q35" s="10"/>
      <c r="R35" s="10"/>
    </row>
    <row r="36" spans="5:18" hidden="1" x14ac:dyDescent="0.25">
      <c r="E36" s="20" t="e">
        <f>I9/$E$35</f>
        <v>#REF!</v>
      </c>
      <c r="F36" s="16" t="e">
        <f>E36*$F$35</f>
        <v>#REF!</v>
      </c>
      <c r="G36" s="16">
        <f>F35*0.1602</f>
        <v>255118.5</v>
      </c>
      <c r="H36" s="16">
        <f>G36*0.8</f>
        <v>204094.80000000002</v>
      </c>
      <c r="Q36" s="10"/>
      <c r="R36" s="10"/>
    </row>
    <row r="37" spans="5:18" hidden="1" x14ac:dyDescent="0.25">
      <c r="E37" s="20" t="e">
        <f>#REF!/$E$35</f>
        <v>#REF!</v>
      </c>
      <c r="F37" s="16" t="e">
        <f>E37*$F$35</f>
        <v>#REF!</v>
      </c>
      <c r="G37" s="16">
        <f>$F$35*0.0721</f>
        <v>114819.25</v>
      </c>
      <c r="H37" s="16">
        <f>G37*0.8</f>
        <v>91855.400000000009</v>
      </c>
    </row>
    <row r="38" spans="5:18" hidden="1" x14ac:dyDescent="0.25">
      <c r="E38" s="20" t="e">
        <f>#REF!/$E$35</f>
        <v>#REF!</v>
      </c>
      <c r="F38" s="16" t="e">
        <f>E38*$F$35</f>
        <v>#REF!</v>
      </c>
      <c r="G38" s="16">
        <f>$F$35*0.0074</f>
        <v>11784.5</v>
      </c>
      <c r="H38" s="16">
        <f>G38*0.8</f>
        <v>9427.6</v>
      </c>
    </row>
    <row r="39" spans="5:18" hidden="1" x14ac:dyDescent="0.25">
      <c r="E39" s="20" t="e">
        <f>#REF!/$E$35</f>
        <v>#REF!</v>
      </c>
      <c r="F39" s="16" t="e">
        <f>E39*$F$35</f>
        <v>#REF!</v>
      </c>
      <c r="G39" s="16">
        <f>$F$35*0.7603</f>
        <v>1210777.75</v>
      </c>
      <c r="H39" s="16">
        <f>G39*0.8</f>
        <v>968622.20000000007</v>
      </c>
    </row>
  </sheetData>
  <sheetProtection algorithmName="SHA-512" hashValue="SuLiCZ3+dd9Ty2kqUzOluicXQehX0OIZKluB1Vl0QZbTT3JQ3/E7Hvua4mmdBEdfjvRokv08t073ZKfFdEGqkQ==" saltValue="/9Fge29AgrevGT8J4dMMWA==" spinCount="100000" sheet="1" objects="1" scenarios="1"/>
  <mergeCells count="21">
    <mergeCell ref="A1:L1"/>
    <mergeCell ref="A2:L2"/>
    <mergeCell ref="A3:C3"/>
    <mergeCell ref="D3:L3"/>
    <mergeCell ref="A4:B4"/>
    <mergeCell ref="C4:F4"/>
    <mergeCell ref="I4:K4"/>
    <mergeCell ref="A5:B5"/>
    <mergeCell ref="E5:F6"/>
    <mergeCell ref="J5:L5"/>
    <mergeCell ref="A6:B6"/>
    <mergeCell ref="C6:D6"/>
    <mergeCell ref="H6:L6"/>
    <mergeCell ref="A11:L11"/>
    <mergeCell ref="A7:L7"/>
    <mergeCell ref="A8:H8"/>
    <mergeCell ref="K8:L8"/>
    <mergeCell ref="A9:H9"/>
    <mergeCell ref="K9:L9"/>
    <mergeCell ref="A10:H10"/>
    <mergeCell ref="K10:L10"/>
  </mergeCells>
  <conditionalFormatting sqref="D31:G32">
    <cfRule type="notContainsBlanks" dxfId="64" priority="5">
      <formula>LEN(TRIM(D31))&gt;0</formula>
    </cfRule>
  </conditionalFormatting>
  <conditionalFormatting sqref="I8:K8">
    <cfRule type="containsText" dxfId="63" priority="4" operator="containsText" text="!!definirajte korištenje PDV-a kao pretporeza!!">
      <formula>NOT(ISERROR(SEARCH("!!definirajte korištenje PDV-a kao pretporeza!!",I8)))</formula>
    </cfRule>
  </conditionalFormatting>
  <conditionalFormatting sqref="J9">
    <cfRule type="containsText" dxfId="62" priority="3" operator="containsText" text="!odaberite status mjesta!">
      <formula>NOT(ISERROR(SEARCH("!odaberite status mjesta!",J9)))</formula>
    </cfRule>
  </conditionalFormatting>
  <conditionalFormatting sqref="F25:F28">
    <cfRule type="containsText" dxfId="61" priority="2" operator="containsText" text="!odaberite status mjesta!">
      <formula>NOT(ISERROR(SEARCH("!odaberite status mjesta!",F25)))</formula>
    </cfRule>
  </conditionalFormatting>
  <conditionalFormatting sqref="K10:L10">
    <cfRule type="cellIs" dxfId="60" priority="1" operator="greaterThan">
      <formula>400000</formula>
    </cfRule>
  </conditionalFormatting>
  <dataValidations count="4">
    <dataValidation type="list" allowBlank="1" showInputMessage="1" showErrorMessage="1" sqref="C6" xr:uid="{D4EC3C24-2B02-457B-9181-21A1E9D7041F}">
      <formula1>$L$18:$L$24</formula1>
    </dataValidation>
    <dataValidation type="list" allowBlank="1" showInputMessage="1" showErrorMessage="1" errorTitle="Upozorenje" error="Odabrati vrijednost iz padajućeg izbornika" sqref="H6:L6" xr:uid="{9F14A8F4-595F-410E-A796-9D03BEF58D7A}">
      <formula1>$J$14:$J$34</formula1>
    </dataValidation>
    <dataValidation type="textLength" operator="equal" showInputMessage="1" errorTitle="UPOZORENJE" error="Broj šasije satoji se od 17 znakova" sqref="C4" xr:uid="{FD0B233B-8C65-408A-B6F9-8D810B137378}">
      <formula1>17</formula1>
    </dataValidation>
    <dataValidation type="textLength" operator="equal" allowBlank="1" showInputMessage="1" showErrorMessage="1" errorTitle="UPOZORENJE" error="Poštanski broj se sastoji od 5 znamenki" sqref="H5" xr:uid="{B1390DF6-9EAA-4B33-AC60-11A0C257CBF9}">
      <formula1>5</formula1>
    </dataValidation>
  </dataValidations>
  <pageMargins left="0.51181102362204722" right="0.51181102362204722" top="0.35433070866141736" bottom="0.35433070866141736" header="0.31496062992125984" footer="0.31496062992125984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p k u L U 6 G 0 p R W l A A A A 9 Q A A A B I A H A B D b 2 5 m a W c v U G F j a 2 F n Z S 5 4 b W w g o h g A K K A U A A A A A A A A A A A A A A A A A A A A A A A A A A A A h Y 8 x D o I w G I W v Q r r T 1 m o M k p 8 y u D h I Y j Q x r g 1 U a I R i 2 m K 5 m 4 N H 8 g p i F H V z f N / 7 h v f u 1 x u k f V M H F 2 m s a n W C J p i i Q O q 8 L Z Q u E 9 S 5 Y x i h l M N G 5 C d R y m C Q t Y 1 7 W y S o c u 4 c E + K 9 x 3 6 K W 1 M S R u m E H L L 1 L q 9 k I 9 B H V v / l U G n r h M 4 l 4 r B / j e E M L + Y 4 m j F M g Y w M M q W / P R v m P t s f C M u u d p 2 R v D L h a g t k j E D e F / g D U E s D B B Q A A g A I A K Z L i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S 4 t T K I p H u A 4 A A A A R A A A A E w A c A E Z v c m 1 1 b G F z L 1 N l Y 3 R p b 2 4 x L m 0 g o h g A K K A U A A A A A A A A A A A A A A A A A A A A A A A A A A A A K 0 5 N L s n M z 1 M I h t C G 1 g B Q S w E C L Q A U A A I A C A C m S 4 t T o b S l F a U A A A D 1 A A A A E g A A A A A A A A A A A A A A A A A A A A A A Q 2 9 u Z m l n L 1 B h Y 2 t h Z 2 U u e G 1 s U E s B A i 0 A F A A C A A g A p k u L U w / K 6 a u k A A A A 6 Q A A A B M A A A A A A A A A A A A A A A A A 8 Q A A A F t D b 2 5 0 Z W 5 0 X 1 R 5 c G V z X S 5 4 b W x Q S w E C L Q A U A A I A C A C m S 4 t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H / 7 B a a K 2 U y p Y n u R o h H G 1 w A A A A A C A A A A A A A D Z g A A w A A A A B A A A A B o K K 6 Q P D e y n 4 N i G 3 G 8 Y a v y A A A A A A S A A A C g A A A A E A A A A B b l a V Y 3 L A g N Z b S 2 a U 0 R F A R Q A A A A 2 b z G m a h 5 i n 3 Q y M m f U M r p u X t r 3 T q R H / u t 4 + E f s p O q P S X j P q T c Y O n p + v x j O R 7 c V V U Y D W x Q N A G i 8 L V w / K a a O i L S K s s v Z C P p C 5 s S e E K R m 4 N s E Z w U A A A A + b C 1 6 j o O 2 W 2 f I 4 z / P z R f F a E 8 e c o = < / D a t a M a s h u p > 
</file>

<file path=customXml/item2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4EDA7E50-9685-413F-B316-0679954DE7C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CF5F7E3-426C-4887-8D87-336F60CF2F9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21</vt:i4>
      </vt:variant>
      <vt:variant>
        <vt:lpstr>Imenovani rasponi</vt:lpstr>
      </vt:variant>
      <vt:variant>
        <vt:i4>21</vt:i4>
      </vt:variant>
    </vt:vector>
  </HeadingPairs>
  <TitlesOfParts>
    <vt:vector size="42" baseType="lpstr">
      <vt:lpstr>Osnovni podaci</vt:lpstr>
      <vt:lpstr>Lokacije provedbe (1)</vt:lpstr>
      <vt:lpstr>Lokacije provedbe (2)</vt:lpstr>
      <vt:lpstr>Lokacije provedbe (3)</vt:lpstr>
      <vt:lpstr>Lokacije provedbe (4)</vt:lpstr>
      <vt:lpstr>Lokacije provedbe (5)</vt:lpstr>
      <vt:lpstr>Lokacije provedbe (6)</vt:lpstr>
      <vt:lpstr>Lokacije provedbe (7)</vt:lpstr>
      <vt:lpstr>Lokacije provedbe (8)</vt:lpstr>
      <vt:lpstr>Lokacije provedbe (9)</vt:lpstr>
      <vt:lpstr>Lokacije provedbe (10)</vt:lpstr>
      <vt:lpstr>Lokacije provedbe (11)</vt:lpstr>
      <vt:lpstr>Lokacije provedbe (12)</vt:lpstr>
      <vt:lpstr>Lokacije provedbe (13)</vt:lpstr>
      <vt:lpstr>Lokacije provedbe (14)</vt:lpstr>
      <vt:lpstr>Lokacije provedbe (15)</vt:lpstr>
      <vt:lpstr>Lokacije provedbe (16)</vt:lpstr>
      <vt:lpstr>Lokacije provedbe (17)</vt:lpstr>
      <vt:lpstr>Lokacije provedbe (18)</vt:lpstr>
      <vt:lpstr>Lokacije provedbe (19)</vt:lpstr>
      <vt:lpstr>Lokacije provedbe (20)</vt:lpstr>
      <vt:lpstr>'Lokacije provedbe (1)'!Podrucje_ispisa</vt:lpstr>
      <vt:lpstr>'Lokacije provedbe (10)'!Podrucje_ispisa</vt:lpstr>
      <vt:lpstr>'Lokacije provedbe (11)'!Podrucje_ispisa</vt:lpstr>
      <vt:lpstr>'Lokacije provedbe (12)'!Podrucje_ispisa</vt:lpstr>
      <vt:lpstr>'Lokacije provedbe (13)'!Podrucje_ispisa</vt:lpstr>
      <vt:lpstr>'Lokacije provedbe (14)'!Podrucje_ispisa</vt:lpstr>
      <vt:lpstr>'Lokacije provedbe (15)'!Podrucje_ispisa</vt:lpstr>
      <vt:lpstr>'Lokacije provedbe (16)'!Podrucje_ispisa</vt:lpstr>
      <vt:lpstr>'Lokacije provedbe (17)'!Podrucje_ispisa</vt:lpstr>
      <vt:lpstr>'Lokacije provedbe (18)'!Podrucje_ispisa</vt:lpstr>
      <vt:lpstr>'Lokacije provedbe (19)'!Podrucje_ispisa</vt:lpstr>
      <vt:lpstr>'Lokacije provedbe (2)'!Podrucje_ispisa</vt:lpstr>
      <vt:lpstr>'Lokacije provedbe (20)'!Podrucje_ispisa</vt:lpstr>
      <vt:lpstr>'Lokacije provedbe (3)'!Podrucje_ispisa</vt:lpstr>
      <vt:lpstr>'Lokacije provedbe (4)'!Podrucje_ispisa</vt:lpstr>
      <vt:lpstr>'Lokacije provedbe (5)'!Podrucje_ispisa</vt:lpstr>
      <vt:lpstr>'Lokacije provedbe (6)'!Podrucje_ispisa</vt:lpstr>
      <vt:lpstr>'Lokacije provedbe (7)'!Podrucje_ispisa</vt:lpstr>
      <vt:lpstr>'Lokacije provedbe (8)'!Podrucje_ispisa</vt:lpstr>
      <vt:lpstr>'Lokacije provedbe (9)'!Podrucje_ispisa</vt:lpstr>
      <vt:lpstr>'Osnovni podaci'!Podrucje_ispisa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</dc:creator>
  <cp:lastModifiedBy>Ivan Ćutić</cp:lastModifiedBy>
  <cp:lastPrinted>2022-09-20T14:04:34Z</cp:lastPrinted>
  <dcterms:created xsi:type="dcterms:W3CDTF">2021-12-10T15:26:39Z</dcterms:created>
  <dcterms:modified xsi:type="dcterms:W3CDTF">2022-09-21T12:38:13Z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bae11379-8767-4575-b296-5e7e7dcb5a6a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lkULklenwh79z9LfpI7Hz0aUI/UaqVmr</vt:lpwstr>
  </property>
</Properties>
</file>